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ublic\Documents\Martin\Izvještaji o izvršenju fin. plana\2026. godina\"/>
    </mc:Choice>
  </mc:AlternateContent>
  <xr:revisionPtr revIDLastSave="0" documentId="13_ncr:1_{C6B48958-0BEB-463A-BB4C-80257D11A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POSEBNI DIO" sheetId="7" r:id="rId6"/>
  </sheets>
  <definedNames>
    <definedName name="_xlnm.Print_Area" localSheetId="1">' Račun prihoda i rashoda'!$B$1:$F$43</definedName>
    <definedName name="_xlnm.Print_Area" localSheetId="0">SAŽETAK!$B$1:$L$31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7" l="1"/>
  <c r="G19" i="7"/>
  <c r="F12" i="7"/>
  <c r="F11" i="7"/>
  <c r="E12" i="7"/>
  <c r="E11" i="7"/>
  <c r="G11" i="7"/>
  <c r="J31" i="1"/>
  <c r="G85" i="7"/>
  <c r="G20" i="7"/>
  <c r="G30" i="3"/>
  <c r="F30" i="3"/>
  <c r="F92" i="7"/>
  <c r="E84" i="7"/>
  <c r="F69" i="7"/>
  <c r="E69" i="7"/>
  <c r="J30" i="1"/>
  <c r="F81" i="7"/>
  <c r="E81" i="7"/>
  <c r="F59" i="7"/>
  <c r="E59" i="7"/>
  <c r="E38" i="3"/>
  <c r="F9" i="3" l="1"/>
  <c r="I82" i="3"/>
  <c r="I57" i="3"/>
  <c r="E11" i="3" l="1"/>
  <c r="H65" i="7"/>
  <c r="G63" i="7"/>
  <c r="F63" i="7"/>
  <c r="F62" i="7" s="1"/>
  <c r="E63" i="7"/>
  <c r="E62" i="7" s="1"/>
  <c r="E68" i="3"/>
  <c r="I8" i="8"/>
  <c r="J8" i="8"/>
  <c r="G6" i="8"/>
  <c r="H68" i="3"/>
  <c r="H67" i="3" s="1"/>
  <c r="I71" i="3"/>
  <c r="H73" i="3"/>
  <c r="H72" i="3" s="1"/>
  <c r="E73" i="3"/>
  <c r="E72" i="3" s="1"/>
  <c r="I74" i="3"/>
  <c r="I12" i="3"/>
  <c r="H11" i="3"/>
  <c r="H81" i="3"/>
  <c r="H80" i="3" s="1"/>
  <c r="G79" i="3"/>
  <c r="F79" i="3"/>
  <c r="H63" i="7" l="1"/>
  <c r="G62" i="7"/>
  <c r="I72" i="3"/>
  <c r="I73" i="3"/>
  <c r="I11" i="3"/>
  <c r="F84" i="7"/>
  <c r="F20" i="7"/>
  <c r="F17" i="7" l="1"/>
  <c r="J9" i="6" l="1"/>
  <c r="I23" i="3"/>
  <c r="J10" i="6"/>
  <c r="I9" i="6"/>
  <c r="J9" i="8"/>
  <c r="J19" i="5"/>
  <c r="J21" i="5"/>
  <c r="J23" i="5"/>
  <c r="J24" i="5"/>
  <c r="J26" i="5"/>
  <c r="J8" i="5"/>
  <c r="J10" i="5"/>
  <c r="J12" i="5"/>
  <c r="J13" i="5"/>
  <c r="J15" i="5"/>
  <c r="F73" i="7"/>
  <c r="I18" i="1"/>
  <c r="G7" i="5"/>
  <c r="G9" i="5"/>
  <c r="G18" i="5"/>
  <c r="G20" i="5"/>
  <c r="F6" i="8"/>
  <c r="I26" i="1"/>
  <c r="I25" i="1"/>
  <c r="G25" i="5"/>
  <c r="G22" i="5"/>
  <c r="G14" i="5"/>
  <c r="G11" i="5"/>
  <c r="H26" i="1"/>
  <c r="H25" i="1"/>
  <c r="G103" i="7"/>
  <c r="H103" i="7" s="1"/>
  <c r="G107" i="7"/>
  <c r="H107" i="7" s="1"/>
  <c r="E102" i="7"/>
  <c r="G100" i="7"/>
  <c r="E99" i="7"/>
  <c r="G89" i="7"/>
  <c r="E92" i="7"/>
  <c r="G93" i="7"/>
  <c r="G76" i="7"/>
  <c r="H76" i="7" s="1"/>
  <c r="G26" i="7"/>
  <c r="H26" i="7" s="1"/>
  <c r="G17" i="7"/>
  <c r="H17" i="7" s="1"/>
  <c r="E16" i="7"/>
  <c r="G60" i="7"/>
  <c r="G73" i="7"/>
  <c r="G82" i="7"/>
  <c r="G81" i="7" s="1"/>
  <c r="G70" i="7"/>
  <c r="H70" i="7" s="1"/>
  <c r="G53" i="7"/>
  <c r="H53" i="7" s="1"/>
  <c r="G49" i="7"/>
  <c r="H49" i="7" s="1"/>
  <c r="H60" i="7" l="1"/>
  <c r="G59" i="7"/>
  <c r="H85" i="7"/>
  <c r="G84" i="7"/>
  <c r="H84" i="7" s="1"/>
  <c r="H89" i="7"/>
  <c r="F16" i="7"/>
  <c r="H20" i="7"/>
  <c r="H73" i="7"/>
  <c r="G99" i="7"/>
  <c r="H99" i="7" s="1"/>
  <c r="H100" i="7"/>
  <c r="G92" i="7"/>
  <c r="H92" i="7" s="1"/>
  <c r="H93" i="7"/>
  <c r="H81" i="7"/>
  <c r="H82" i="7"/>
  <c r="G69" i="7"/>
  <c r="H69" i="7" s="1"/>
  <c r="G9" i="3"/>
  <c r="I27" i="1"/>
  <c r="G6" i="5"/>
  <c r="G17" i="5"/>
  <c r="G102" i="7"/>
  <c r="H102" i="7" s="1"/>
  <c r="G72" i="7"/>
  <c r="E72" i="7"/>
  <c r="F72" i="7" s="1"/>
  <c r="G16" i="7"/>
  <c r="E19" i="7"/>
  <c r="H59" i="7" l="1"/>
  <c r="H16" i="7"/>
  <c r="H11" i="7"/>
  <c r="F19" i="7"/>
  <c r="H72" i="7"/>
  <c r="I17" i="1"/>
  <c r="I14" i="1"/>
  <c r="H19" i="7" l="1"/>
  <c r="H12" i="7"/>
  <c r="I16" i="1"/>
  <c r="I19" i="1"/>
  <c r="I20" i="1" l="1"/>
  <c r="E6" i="8"/>
  <c r="I9" i="8"/>
  <c r="E11" i="5" l="1"/>
  <c r="I23" i="5"/>
  <c r="E20" i="5"/>
  <c r="I8" i="5"/>
  <c r="J26" i="1"/>
  <c r="G26" i="1"/>
  <c r="H27" i="1"/>
  <c r="J25" i="1"/>
  <c r="G25" i="1"/>
  <c r="H18" i="5"/>
  <c r="J18" i="5" s="1"/>
  <c r="H25" i="5"/>
  <c r="J25" i="5" s="1"/>
  <c r="E81" i="3"/>
  <c r="E80" i="3" s="1"/>
  <c r="H76" i="3"/>
  <c r="H75" i="3" s="1"/>
  <c r="J75" i="3" s="1"/>
  <c r="E76" i="3"/>
  <c r="E75" i="3" s="1"/>
  <c r="E67" i="3"/>
  <c r="H62" i="3"/>
  <c r="E62" i="3"/>
  <c r="E52" i="3"/>
  <c r="H52" i="3"/>
  <c r="E45" i="3"/>
  <c r="H45" i="3"/>
  <c r="H41" i="3"/>
  <c r="E41" i="3"/>
  <c r="H38" i="3"/>
  <c r="H36" i="3"/>
  <c r="E36" i="3"/>
  <c r="H32" i="3"/>
  <c r="E32" i="3"/>
  <c r="I10" i="5"/>
  <c r="I33" i="3"/>
  <c r="I34" i="3"/>
  <c r="I35" i="3"/>
  <c r="I37" i="3"/>
  <c r="I39" i="3"/>
  <c r="I42" i="3"/>
  <c r="I43" i="3"/>
  <c r="I44" i="3"/>
  <c r="I46" i="3"/>
  <c r="I47" i="3"/>
  <c r="I48" i="3"/>
  <c r="I49" i="3"/>
  <c r="I50" i="3"/>
  <c r="I51" i="3"/>
  <c r="I53" i="3"/>
  <c r="I54" i="3"/>
  <c r="I55" i="3"/>
  <c r="I56" i="3"/>
  <c r="I58" i="3"/>
  <c r="I59" i="3"/>
  <c r="I60" i="3"/>
  <c r="I61" i="3"/>
  <c r="I63" i="3"/>
  <c r="I64" i="3"/>
  <c r="I65" i="3"/>
  <c r="I66" i="3"/>
  <c r="I69" i="3"/>
  <c r="I70" i="3"/>
  <c r="I77" i="3"/>
  <c r="I78" i="3"/>
  <c r="I83" i="3"/>
  <c r="H22" i="3"/>
  <c r="H21" i="3" s="1"/>
  <c r="J21" i="3" s="1"/>
  <c r="E22" i="3"/>
  <c r="E21" i="3" s="1"/>
  <c r="H19" i="3"/>
  <c r="E19" i="3"/>
  <c r="E18" i="3" s="1"/>
  <c r="H16" i="3"/>
  <c r="H15" i="3" s="1"/>
  <c r="J15" i="3" s="1"/>
  <c r="E16" i="3"/>
  <c r="E15" i="3" s="1"/>
  <c r="H13" i="3"/>
  <c r="E13" i="3"/>
  <c r="E10" i="3" s="1"/>
  <c r="I14" i="3"/>
  <c r="I17" i="3"/>
  <c r="I20" i="3"/>
  <c r="I24" i="3"/>
  <c r="I21" i="5"/>
  <c r="I12" i="5"/>
  <c r="I13" i="5"/>
  <c r="I15" i="5"/>
  <c r="I24" i="5"/>
  <c r="I26" i="5"/>
  <c r="F25" i="5"/>
  <c r="E25" i="5"/>
  <c r="F22" i="5"/>
  <c r="H22" i="5"/>
  <c r="J22" i="5" s="1"/>
  <c r="E22" i="5"/>
  <c r="F20" i="5"/>
  <c r="H20" i="5"/>
  <c r="J20" i="5" s="1"/>
  <c r="F18" i="5"/>
  <c r="E18" i="5"/>
  <c r="F14" i="5"/>
  <c r="H14" i="5"/>
  <c r="J14" i="5" s="1"/>
  <c r="E14" i="5"/>
  <c r="F11" i="5"/>
  <c r="H11" i="5"/>
  <c r="J11" i="5" s="1"/>
  <c r="F9" i="5"/>
  <c r="H9" i="5"/>
  <c r="J9" i="5" s="1"/>
  <c r="E9" i="5"/>
  <c r="F7" i="5"/>
  <c r="H7" i="5"/>
  <c r="E7" i="5"/>
  <c r="I10" i="6"/>
  <c r="H40" i="3" l="1"/>
  <c r="J40" i="3" s="1"/>
  <c r="J7" i="5"/>
  <c r="H6" i="5"/>
  <c r="J6" i="5" s="1"/>
  <c r="H10" i="3"/>
  <c r="J10" i="3" s="1"/>
  <c r="I21" i="3"/>
  <c r="G27" i="1"/>
  <c r="J27" i="1"/>
  <c r="I19" i="5"/>
  <c r="I11" i="5"/>
  <c r="E17" i="5"/>
  <c r="I36" i="3"/>
  <c r="I52" i="3"/>
  <c r="H79" i="3"/>
  <c r="H18" i="1"/>
  <c r="E79" i="3"/>
  <c r="I81" i="3"/>
  <c r="I76" i="3"/>
  <c r="I75" i="3"/>
  <c r="I68" i="3"/>
  <c r="I62" i="3"/>
  <c r="E40" i="3"/>
  <c r="I45" i="3"/>
  <c r="I41" i="3"/>
  <c r="I38" i="3"/>
  <c r="H31" i="3"/>
  <c r="E31" i="3"/>
  <c r="I32" i="3"/>
  <c r="I22" i="3"/>
  <c r="I19" i="3"/>
  <c r="I16" i="3"/>
  <c r="I13" i="3"/>
  <c r="H18" i="3"/>
  <c r="J18" i="3" s="1"/>
  <c r="I15" i="3"/>
  <c r="E9" i="3"/>
  <c r="G14" i="1" s="1"/>
  <c r="G16" i="1" s="1"/>
  <c r="I25" i="5"/>
  <c r="F17" i="5"/>
  <c r="I20" i="5"/>
  <c r="I22" i="5"/>
  <c r="F6" i="5"/>
  <c r="E6" i="5"/>
  <c r="I18" i="5"/>
  <c r="H17" i="5"/>
  <c r="J17" i="5" s="1"/>
  <c r="I9" i="5"/>
  <c r="I14" i="5"/>
  <c r="I7" i="5"/>
  <c r="E30" i="3" l="1"/>
  <c r="I10" i="3"/>
  <c r="J31" i="3"/>
  <c r="H30" i="3"/>
  <c r="J80" i="3"/>
  <c r="I67" i="3"/>
  <c r="J67" i="3"/>
  <c r="H14" i="1"/>
  <c r="H16" i="1" s="1"/>
  <c r="I18" i="3"/>
  <c r="H17" i="1"/>
  <c r="I6" i="5"/>
  <c r="I80" i="3"/>
  <c r="I40" i="3"/>
  <c r="I31" i="3"/>
  <c r="H9" i="3"/>
  <c r="J9" i="3" s="1"/>
  <c r="I17" i="5"/>
  <c r="G17" i="1" l="1"/>
  <c r="J7" i="8"/>
  <c r="H6" i="8"/>
  <c r="I7" i="8"/>
  <c r="J18" i="1"/>
  <c r="L18" i="1" s="1"/>
  <c r="J79" i="3"/>
  <c r="J17" i="1"/>
  <c r="L17" i="1" s="1"/>
  <c r="J30" i="3"/>
  <c r="J14" i="1"/>
  <c r="I9" i="3"/>
  <c r="I79" i="3"/>
  <c r="G18" i="1"/>
  <c r="H19" i="1"/>
  <c r="I30" i="3"/>
  <c r="J6" i="8" l="1"/>
  <c r="I6" i="8"/>
  <c r="K18" i="1"/>
  <c r="K17" i="1"/>
  <c r="J19" i="1"/>
  <c r="L19" i="1" s="1"/>
  <c r="K14" i="1"/>
  <c r="L14" i="1"/>
  <c r="J16" i="1"/>
  <c r="G19" i="1"/>
  <c r="G20" i="1" s="1"/>
  <c r="G31" i="1" s="1"/>
  <c r="H20" i="1"/>
  <c r="K16" i="1" l="1"/>
  <c r="L16" i="1"/>
  <c r="J20" i="1"/>
  <c r="K19" i="1"/>
  <c r="K30" i="1" l="1"/>
  <c r="K31" i="1" l="1"/>
</calcChain>
</file>

<file path=xl/sharedStrings.xml><?xml version="1.0" encoding="utf-8"?>
<sst xmlns="http://schemas.openxmlformats.org/spreadsheetml/2006/main" count="332" uniqueCount="160">
  <si>
    <t>PRIHODI UKUPNO</t>
  </si>
  <si>
    <t>RASHODI UKUPNO</t>
  </si>
  <si>
    <t>RAZLIKA - VIŠAK / MANJAK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</si>
  <si>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</si>
  <si>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</si>
  <si>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</si>
  <si>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</si>
  <si>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</si>
  <si>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</si>
  <si>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</si>
  <si>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</si>
  <si>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</si>
  <si>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</si>
  <si>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</si>
  <si>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</si>
  <si>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</si>
  <si>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</si>
  <si>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za redovan rad</t>
  </si>
  <si>
    <t>Naknade troškova zaposlenima</t>
  </si>
  <si>
    <t>Službena putovanja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</si>
  <si>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</si>
  <si>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</si>
  <si>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</si>
  <si>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</si>
  <si>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</si>
  <si>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</si>
  <si>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</si>
  <si>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</si>
  <si>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</si>
  <si>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</si>
  <si>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</si>
  <si>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>SAŽETAK RAČUNA PRIHODA I RASHODA</t>
  </si>
  <si>
    <t>PRIHODI POSLOVANJA</t>
  </si>
  <si>
    <t>Pomoći od subjekata unutar općeg proračuna</t>
  </si>
  <si>
    <t>Pomoći od izvanproračunskih korisnika</t>
  </si>
  <si>
    <t>Tekuće pomoći od izvanproračunskih korisnika</t>
  </si>
  <si>
    <t>Prihodi od upravnih i administrativnih pristojbi, pristojbi po posebnim propisima i naknada</t>
  </si>
  <si>
    <t>652</t>
  </si>
  <si>
    <t>Prihodi po posebnim propisima</t>
  </si>
  <si>
    <t>Ostali nespomenuti prihodi</t>
  </si>
  <si>
    <t>Prihodi od prodaje proizvoda i usluga, prihodi od donacija</t>
  </si>
  <si>
    <t>Donacije od pravnih i fizičkih osoba</t>
  </si>
  <si>
    <t>Tekuće donacije</t>
  </si>
  <si>
    <t>Prihodi iz nadležnog proračuna</t>
  </si>
  <si>
    <t>Prihodi za financiranje redovne djelatnosti iz proračuna</t>
  </si>
  <si>
    <t>Prihodi za financiranje rashoda poslovanja</t>
  </si>
  <si>
    <t>Prihodi za financ. rashoda za nabavu nefinanc. imovine</t>
  </si>
  <si>
    <t>RASHODI POSLOVANJA</t>
  </si>
  <si>
    <t>311</t>
  </si>
  <si>
    <t>Plaće</t>
  </si>
  <si>
    <t>Plaće za prekovremeni rad</t>
  </si>
  <si>
    <t>Plaće za posebne uvjete rada</t>
  </si>
  <si>
    <t>312</t>
  </si>
  <si>
    <t>Ostali rashodi za zaposlene</t>
  </si>
  <si>
    <t>313</t>
  </si>
  <si>
    <t>Doprinosi na plaće</t>
  </si>
  <si>
    <t>Doprinosi za zdravstveno osiguranje</t>
  </si>
  <si>
    <t>321</t>
  </si>
  <si>
    <t>Naknada za prijevoz, rad na terenu i odvojeni život</t>
  </si>
  <si>
    <t>Stručno usavršavanje zaposlenika</t>
  </si>
  <si>
    <t>322</t>
  </si>
  <si>
    <t>Rashodi za materijal i energiju</t>
  </si>
  <si>
    <t>Uredski materijal i ostali materijalni rashodi</t>
  </si>
  <si>
    <t>Materijal i sirovine</t>
  </si>
  <si>
    <t>Energija</t>
  </si>
  <si>
    <t>Materijal i dijelovi za održavanje</t>
  </si>
  <si>
    <t>Sitni inventar i autogume</t>
  </si>
  <si>
    <t>Službena, radna i zaštitna odjeća i obuća</t>
  </si>
  <si>
    <t>323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</si>
  <si>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</si>
  <si>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</si>
  <si>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</si>
  <si>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</si>
  <si>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</si>
  <si>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</si>
  <si>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</si>
  <si>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</si>
  <si>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</si>
  <si>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329</t>
  </si>
  <si>
    <t>Ostali nespomenuti rashodi poslovanja</t>
  </si>
  <si>
    <t>Naknade za rad predstavničkih i izvršnih tijela</t>
  </si>
  <si>
    <t>Premije osiguranja</t>
  </si>
  <si>
    <t>Pristojbe i naknade</t>
  </si>
  <si>
    <t>Financijski rashodi</t>
  </si>
  <si>
    <t>343</t>
  </si>
  <si>
    <t>Ostali financijski rashodi</t>
  </si>
  <si>
    <t>Bankarske usluge i usluge platnog prometa</t>
  </si>
  <si>
    <t>Zatezne kamate</t>
  </si>
  <si>
    <t>Ostali nespomenuti financijski rashodi</t>
  </si>
  <si>
    <t>Naknade građanima i kućanstvima</t>
  </si>
  <si>
    <t>Naknade građanima i kućanstvima iz proračuna</t>
  </si>
  <si>
    <t>Naknade građanima i kućanstvima u novcu</t>
  </si>
  <si>
    <t>Naknade građanima i kućanstvima u naravi</t>
  </si>
  <si>
    <t>Rashodi za nabavu proizvedene dugotrajne imovine</t>
  </si>
  <si>
    <t>422</t>
  </si>
  <si>
    <t>Postrojenja i oprema</t>
  </si>
  <si>
    <t>Uređaji, strojevi i oprema za ostale namjene</t>
  </si>
  <si>
    <t>UKUPNO PO IZVORIMA (PRIHODI )</t>
  </si>
  <si>
    <t>OPĆI PRIHODI I PRIMICI</t>
  </si>
  <si>
    <t>PRIHODI ZA POSEBNE NAMJENE</t>
  </si>
  <si>
    <t>OSTALI PRIHODI ZA POSEBNE NAMJENE</t>
  </si>
  <si>
    <t>POMOĆI</t>
  </si>
  <si>
    <t>OSTALE POMOĆI I DAROVNICE</t>
  </si>
  <si>
    <t>DONACIJE</t>
  </si>
  <si>
    <t>UKUPNO PO IZVORIMA (RASHODI)</t>
  </si>
  <si>
    <t>10</t>
  </si>
  <si>
    <t>SOCIJALNA ZAŠTITA</t>
  </si>
  <si>
    <t>OBITELJ I DJECA</t>
  </si>
  <si>
    <t>IZDACI ZA FINANCIJSKU IMOVINU I OTPLATE ZAJMOVA</t>
  </si>
  <si>
    <t>PRIMICI OD FINANCIJSKE IMOVINE I ZADUŽIVANJA</t>
  </si>
  <si>
    <t>Izvještaj sastavio:</t>
  </si>
  <si>
    <t>Voditelj računovodstva</t>
  </si>
  <si>
    <t>SOCIJALNA POMOĆ STANOVNIŠTVU KOJE NIJE OBUHVAĆENO REDOVNIM SOCIJANIM PROGRAMIMA</t>
  </si>
  <si>
    <t>AKTIVNOSTI SOCIJALNE ZAŠTITE KOJE NISU DRUGDJE SVRSTANE</t>
  </si>
  <si>
    <t>Razdjel: 086 Ministarstvo rada, mirovinskoga sustava, obitelji i socijalne politike</t>
  </si>
  <si>
    <t>Glava: 60 Proračunski korisnici u socijalnoj skrbi</t>
  </si>
  <si>
    <t>UKUPNO PRIHODI</t>
  </si>
  <si>
    <t>UKUPNO RASHODI</t>
  </si>
  <si>
    <t>Prihodi od administrativnih pristojbi i po posebnim propisima</t>
  </si>
  <si>
    <t>Pomoći iz inozemstva i od subjekata unutar općeg proračuna</t>
  </si>
  <si>
    <t>Ustanova: 211 CENTAR ZA PRUŽANJE USLUGA U ZAJEDNICI VRBINA SISAK, Ulica lipa 11, 44000 Sisak ; OIB: 43355278379 (RKP 7171)</t>
  </si>
  <si>
    <t>Aktivnost: A 734192 Skrb za djecu bez odgovarajuće roditeljske skrbi</t>
  </si>
  <si>
    <t>Izvor financiranja: 11 Opći prihodi i primici</t>
  </si>
  <si>
    <t>Izvor financiranja: 43 Prihodi za posebne namjene</t>
  </si>
  <si>
    <t>Izvor financiranja: 52 Ostale pomoći i darovnice</t>
  </si>
  <si>
    <t>Izvor financiranja: 61 Donacije</t>
  </si>
  <si>
    <t>Aktivnost: T 797014 Razvoj socijalnih usluga u zajednici NPOO</t>
  </si>
  <si>
    <t>RAZVOJ SOCIJALNIH USLUGA U ZAJEDNICI</t>
  </si>
  <si>
    <t>Izvor financiranja: 581 Mehanizam za oporavak i otpornost</t>
  </si>
  <si>
    <t>6=5/2*100</t>
  </si>
  <si>
    <t>7=5/4*100</t>
  </si>
  <si>
    <t>5=4/3*100</t>
  </si>
  <si>
    <t>-</t>
  </si>
  <si>
    <t>RASPOLOŽIVA SREDSTVA IZ PRETHODNE GODINE I PRIJENOS U IDUĆU PRORAČUNSKU GODINU</t>
  </si>
  <si>
    <t>Instrumenti, uređaji i strojevi</t>
  </si>
  <si>
    <t>Ravnatelj</t>
  </si>
  <si>
    <t>Potpore od međunarodnih organizacija</t>
  </si>
  <si>
    <t>Tekuće pomoći od institucija i tijela u EU</t>
  </si>
  <si>
    <t>Pomoći dane u inozemstvo i unutar opće države</t>
  </si>
  <si>
    <t>Tekući prijenosi između proračunskih korisnika</t>
  </si>
  <si>
    <t>Prijenosi između prorač. korisnika istog proračuna</t>
  </si>
  <si>
    <t>Pomoći iz inozemstva i od subjekata unutar opće države</t>
  </si>
  <si>
    <t>Osoba ovlaštena za zastupanje:</t>
  </si>
  <si>
    <t>Program: 4002 Skrb za socijalno osjetljive skupine</t>
  </si>
  <si>
    <t>Martin Topalović, mag. oec.</t>
  </si>
  <si>
    <t>Stjepan Čivić, mag. prim. educ.</t>
  </si>
  <si>
    <t>Aktivnost: A 795010 Skrb za djecu bez odgovarajuće roditeljske skrbi</t>
  </si>
  <si>
    <t>M.P.</t>
  </si>
  <si>
    <t>OSTVARENJE/IZVRŠENJE 01.-06.2025.</t>
  </si>
  <si>
    <t>Zakupnine i najamnine</t>
  </si>
  <si>
    <t>IZVJEŠTAJ O IZVRŠENJU FINANCIJSKOG PLANA CENTRA ZA PRUŽANJE USLUGA U ZAJEDNICI VRBINA SISAK
ZA RAZDOBLJE OD 01.01.2026. DO 30.06.2026. GODINE</t>
  </si>
  <si>
    <t>U Sisku, 16.07.2026. godine</t>
  </si>
  <si>
    <t>IZVORNI PLAN 2026.</t>
  </si>
  <si>
    <t>TEKUĆI PLAN 2026.</t>
  </si>
  <si>
    <t>OSTVARENJE/IZVRŠENJE 01.-06.2026.</t>
  </si>
  <si>
    <t>Plaća za prekovremeni rad</t>
  </si>
  <si>
    <t>3222</t>
  </si>
  <si>
    <t>3239</t>
  </si>
  <si>
    <t>URBROJ: 2176-120-01-26-9</t>
  </si>
  <si>
    <t>KLASA: 400-06/26-01/1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</si>
</sst>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6" fillId="0" borderId="0"/>
  </cellStyleXfs>
  <cellXfs count="16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 wrapText="1"/>
    </xf>
    <xf numFmtId="0" fontId="0" fillId="3" borderId="0" xfId="0" applyFill="1"/>
    <xf numFmtId="0" fontId="1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6" fillId="0" borderId="3" xfId="2" applyFont="1" applyBorder="1" applyAlignment="1">
      <alignment horizontal="left" vertical="center"/>
    </xf>
    <xf numFmtId="0" fontId="17" fillId="0" borderId="3" xfId="1" applyFont="1" applyBorder="1" applyAlignment="1">
      <alignment horizontal="left" vertical="center" wrapText="1"/>
    </xf>
    <xf numFmtId="0" fontId="18" fillId="0" borderId="3" xfId="2" applyFont="1" applyBorder="1" applyAlignment="1">
      <alignment horizontal="left" vertical="center"/>
    </xf>
    <xf numFmtId="0" fontId="19" fillId="0" borderId="3" xfId="1" applyFont="1" applyBorder="1" applyAlignment="1">
      <alignment horizontal="left" vertical="center" wrapText="1"/>
    </xf>
    <xf numFmtId="0" fontId="21" fillId="0" borderId="3" xfId="1" applyFont="1" applyBorder="1" applyAlignment="1">
      <alignment horizontal="left" vertical="center" wrapText="1"/>
    </xf>
    <xf numFmtId="0" fontId="20" fillId="0" borderId="3" xfId="2" applyFont="1" applyBorder="1" applyAlignment="1">
      <alignment horizontal="left" vertical="center"/>
    </xf>
    <xf numFmtId="0" fontId="23" fillId="0" borderId="3" xfId="1" applyFont="1" applyBorder="1" applyAlignment="1">
      <alignment horizontal="left" vertical="center" wrapText="1"/>
    </xf>
    <xf numFmtId="0" fontId="22" fillId="0" borderId="3" xfId="2" applyFont="1" applyBorder="1" applyAlignment="1">
      <alignment horizontal="left" vertical="center"/>
    </xf>
    <xf numFmtId="0" fontId="17" fillId="0" borderId="3" xfId="4" applyFont="1" applyBorder="1" applyAlignment="1">
      <alignment horizontal="left" vertical="center" wrapText="1"/>
    </xf>
    <xf numFmtId="0" fontId="19" fillId="0" borderId="3" xfId="4" applyFont="1" applyBorder="1" applyAlignment="1">
      <alignment horizontal="left" vertical="center" wrapText="1"/>
    </xf>
    <xf numFmtId="0" fontId="21" fillId="0" borderId="3" xfId="4" applyFont="1" applyBorder="1" applyAlignment="1">
      <alignment horizontal="left" vertical="center" wrapText="1"/>
    </xf>
    <xf numFmtId="0" fontId="23" fillId="0" borderId="3" xfId="4" applyFont="1" applyBorder="1" applyAlignment="1">
      <alignment horizontal="left" vertical="center" wrapText="1"/>
    </xf>
    <xf numFmtId="0" fontId="17" fillId="0" borderId="3" xfId="3" applyFont="1" applyBorder="1" applyAlignment="1">
      <alignment horizontal="left" vertical="center" wrapText="1"/>
    </xf>
    <xf numFmtId="0" fontId="19" fillId="0" borderId="3" xfId="3" applyFont="1" applyBorder="1" applyAlignment="1">
      <alignment horizontal="left" vertical="center" wrapText="1"/>
    </xf>
    <xf numFmtId="0" fontId="21" fillId="0" borderId="3" xfId="3" applyFont="1" applyBorder="1" applyAlignment="1">
      <alignment horizontal="left" vertical="center" wrapText="1"/>
    </xf>
    <xf numFmtId="0" fontId="23" fillId="0" borderId="3" xfId="3" applyFont="1" applyBorder="1" applyAlignment="1">
      <alignment horizontal="left" vertical="center" wrapText="1"/>
    </xf>
    <xf numFmtId="0" fontId="24" fillId="0" borderId="3" xfId="2" applyFont="1" applyBorder="1" applyAlignment="1">
      <alignment horizontal="center" vertical="center" wrapText="1"/>
    </xf>
    <xf numFmtId="0" fontId="26" fillId="0" borderId="3" xfId="5" quotePrefix="1" applyFont="1" applyBorder="1" applyAlignment="1">
      <alignment horizontal="center" vertical="center" wrapText="1"/>
    </xf>
    <xf numFmtId="0" fontId="27" fillId="0" borderId="3" xfId="2" applyFont="1" applyBorder="1" applyAlignment="1">
      <alignment horizontal="left" vertical="center"/>
    </xf>
    <xf numFmtId="0" fontId="28" fillId="0" borderId="3" xfId="3" applyFont="1" applyBorder="1" applyAlignment="1">
      <alignment horizontal="left" vertical="center" wrapText="1"/>
    </xf>
    <xf numFmtId="49" fontId="22" fillId="0" borderId="3" xfId="2" applyNumberFormat="1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1" fillId="0" borderId="3" xfId="6" applyFont="1" applyBorder="1" applyAlignment="1">
      <alignment horizontal="left" vertical="center" wrapText="1"/>
    </xf>
    <xf numFmtId="0" fontId="21" fillId="0" borderId="3" xfId="7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 wrapText="1"/>
    </xf>
    <xf numFmtId="4" fontId="5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18" fillId="2" borderId="3" xfId="0" applyNumberFormat="1" applyFont="1" applyFill="1" applyBorder="1" applyAlignment="1">
      <alignment vertical="center" wrapText="1"/>
    </xf>
    <xf numFmtId="4" fontId="29" fillId="2" borderId="3" xfId="0" applyNumberFormat="1" applyFont="1" applyFill="1" applyBorder="1" applyAlignment="1">
      <alignment vertical="center" wrapText="1"/>
    </xf>
    <xf numFmtId="4" fontId="30" fillId="0" borderId="3" xfId="0" applyNumberFormat="1" applyFont="1" applyBorder="1"/>
    <xf numFmtId="4" fontId="31" fillId="2" borderId="3" xfId="0" applyNumberFormat="1" applyFont="1" applyFill="1" applyBorder="1" applyAlignment="1">
      <alignment horizontal="right"/>
    </xf>
    <xf numFmtId="4" fontId="32" fillId="2" borderId="3" xfId="0" applyNumberFormat="1" applyFont="1" applyFill="1" applyBorder="1" applyAlignment="1">
      <alignment horizontal="right"/>
    </xf>
    <xf numFmtId="4" fontId="32" fillId="2" borderId="3" xfId="0" applyNumberFormat="1" applyFont="1" applyFill="1" applyBorder="1" applyAlignment="1">
      <alignment horizontal="right" wrapText="1"/>
    </xf>
    <xf numFmtId="4" fontId="33" fillId="2" borderId="3" xfId="0" applyNumberFormat="1" applyFont="1" applyFill="1" applyBorder="1" applyAlignment="1">
      <alignment vertical="center" wrapText="1"/>
    </xf>
    <xf numFmtId="4" fontId="31" fillId="2" borderId="8" xfId="0" applyNumberFormat="1" applyFont="1" applyFill="1" applyBorder="1" applyAlignment="1">
      <alignment horizontal="right"/>
    </xf>
    <xf numFmtId="4" fontId="29" fillId="2" borderId="8" xfId="0" applyNumberFormat="1" applyFont="1" applyFill="1" applyBorder="1" applyAlignment="1">
      <alignment vertical="center" wrapText="1"/>
    </xf>
    <xf numFmtId="0" fontId="27" fillId="0" borderId="0" xfId="2" applyFont="1" applyAlignment="1">
      <alignment horizontal="left" vertical="center"/>
    </xf>
    <xf numFmtId="0" fontId="28" fillId="0" borderId="0" xfId="3" applyFont="1" applyAlignment="1">
      <alignment horizontal="left" vertical="center" wrapText="1"/>
    </xf>
    <xf numFmtId="4" fontId="32" fillId="2" borderId="0" xfId="0" applyNumberFormat="1" applyFont="1" applyFill="1" applyAlignment="1">
      <alignment horizontal="right"/>
    </xf>
    <xf numFmtId="4" fontId="32" fillId="2" borderId="0" xfId="0" applyNumberFormat="1" applyFont="1" applyFill="1" applyAlignment="1">
      <alignment horizontal="right" wrapText="1"/>
    </xf>
    <xf numFmtId="4" fontId="30" fillId="0" borderId="0" xfId="0" applyNumberFormat="1" applyFont="1"/>
    <xf numFmtId="4" fontId="33" fillId="2" borderId="0" xfId="0" applyNumberFormat="1" applyFont="1" applyFill="1" applyAlignment="1">
      <alignment vertical="center" wrapText="1"/>
    </xf>
    <xf numFmtId="0" fontId="16" fillId="0" borderId="7" xfId="2" applyFont="1" applyBorder="1" applyAlignment="1">
      <alignment horizontal="left" vertical="center"/>
    </xf>
    <xf numFmtId="0" fontId="17" fillId="0" borderId="7" xfId="3" applyFont="1" applyBorder="1" applyAlignment="1">
      <alignment horizontal="left" vertical="center" wrapText="1"/>
    </xf>
    <xf numFmtId="4" fontId="31" fillId="2" borderId="7" xfId="0" applyNumberFormat="1" applyFont="1" applyFill="1" applyBorder="1" applyAlignment="1">
      <alignment horizontal="right"/>
    </xf>
    <xf numFmtId="4" fontId="29" fillId="2" borderId="7" xfId="0" applyNumberFormat="1" applyFont="1" applyFill="1" applyBorder="1" applyAlignment="1">
      <alignment vertical="center" wrapText="1"/>
    </xf>
    <xf numFmtId="0" fontId="16" fillId="0" borderId="8" xfId="2" applyFont="1" applyBorder="1" applyAlignment="1">
      <alignment horizontal="left" vertical="center"/>
    </xf>
    <xf numFmtId="0" fontId="17" fillId="0" borderId="8" xfId="3" applyFont="1" applyBorder="1" applyAlignment="1">
      <alignment horizontal="left" vertical="center" wrapText="1"/>
    </xf>
    <xf numFmtId="4" fontId="5" fillId="2" borderId="3" xfId="0" applyNumberFormat="1" applyFont="1" applyFill="1" applyBorder="1"/>
    <xf numFmtId="0" fontId="6" fillId="4" borderId="2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/>
    </xf>
    <xf numFmtId="0" fontId="28" fillId="2" borderId="0" xfId="0" applyFont="1" applyFill="1" applyAlignment="1">
      <alignment vertical="center" wrapText="1"/>
    </xf>
    <xf numFmtId="0" fontId="0" fillId="0" borderId="0" xfId="0" applyAlignment="1">
      <alignment vertical="top"/>
    </xf>
    <xf numFmtId="4" fontId="6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right"/>
    </xf>
    <xf numFmtId="4" fontId="5" fillId="4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5" fillId="4" borderId="3" xfId="0" quotePrefix="1" applyNumberFormat="1" applyFont="1" applyFill="1" applyBorder="1" applyAlignment="1">
      <alignment horizontal="right" wrapText="1"/>
    </xf>
    <xf numFmtId="4" fontId="3" fillId="0" borderId="3" xfId="0" applyNumberFormat="1" applyFont="1" applyBorder="1" applyAlignment="1">
      <alignment horizontal="right"/>
    </xf>
    <xf numFmtId="4" fontId="7" fillId="4" borderId="3" xfId="0" applyNumberFormat="1" applyFont="1" applyFill="1" applyBorder="1" applyAlignment="1">
      <alignment vertical="center"/>
    </xf>
    <xf numFmtId="4" fontId="7" fillId="4" borderId="3" xfId="0" applyNumberFormat="1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2" fontId="16" fillId="0" borderId="3" xfId="2" applyNumberFormat="1" applyFont="1" applyBorder="1" applyAlignment="1">
      <alignment vertical="top"/>
    </xf>
    <xf numFmtId="2" fontId="16" fillId="0" borderId="3" xfId="2" applyNumberFormat="1" applyFont="1" applyBorder="1" applyAlignment="1">
      <alignment horizontal="center" vertical="center"/>
    </xf>
    <xf numFmtId="2" fontId="16" fillId="0" borderId="3" xfId="2" applyNumberFormat="1" applyFont="1" applyBorder="1" applyAlignment="1">
      <alignment horizontal="right" vertical="center"/>
    </xf>
    <xf numFmtId="0" fontId="18" fillId="0" borderId="3" xfId="3" applyFont="1" applyBorder="1" applyAlignment="1">
      <alignment horizontal="left" vertical="center" wrapText="1"/>
    </xf>
    <xf numFmtId="0" fontId="18" fillId="0" borderId="3" xfId="8" applyFont="1" applyBorder="1"/>
    <xf numFmtId="2" fontId="18" fillId="0" borderId="3" xfId="2" applyNumberFormat="1" applyFont="1" applyBorder="1" applyAlignment="1">
      <alignment horizontal="right" vertical="center"/>
    </xf>
    <xf numFmtId="2" fontId="18" fillId="0" borderId="3" xfId="2" applyNumberFormat="1" applyFont="1" applyBorder="1" applyAlignment="1">
      <alignment horizontal="center" vertical="center"/>
    </xf>
    <xf numFmtId="2" fontId="22" fillId="0" borderId="3" xfId="2" applyNumberFormat="1" applyFont="1" applyBorder="1" applyAlignment="1">
      <alignment horizontal="right" vertical="center"/>
    </xf>
    <xf numFmtId="2" fontId="22" fillId="0" borderId="3" xfId="2" applyNumberFormat="1" applyFont="1" applyBorder="1" applyAlignment="1">
      <alignment horizontal="center" vertical="center"/>
    </xf>
    <xf numFmtId="0" fontId="18" fillId="0" borderId="3" xfId="1" applyFont="1" applyBorder="1" applyAlignment="1">
      <alignment horizontal="left" vertical="center" wrapText="1"/>
    </xf>
    <xf numFmtId="2" fontId="17" fillId="0" borderId="3" xfId="3" applyNumberFormat="1" applyFont="1" applyBorder="1" applyAlignment="1">
      <alignment horizontal="right" vertical="center" wrapText="1"/>
    </xf>
    <xf numFmtId="49" fontId="18" fillId="0" borderId="3" xfId="8" applyNumberFormat="1" applyFont="1" applyBorder="1" applyAlignment="1">
      <alignment wrapText="1"/>
    </xf>
    <xf numFmtId="2" fontId="19" fillId="0" borderId="3" xfId="3" applyNumberFormat="1" applyFont="1" applyBorder="1" applyAlignment="1">
      <alignment horizontal="right" vertical="center" wrapText="1"/>
    </xf>
    <xf numFmtId="49" fontId="22" fillId="0" borderId="3" xfId="8" applyNumberFormat="1" applyFont="1" applyBorder="1" applyAlignment="1">
      <alignment vertical="center" wrapText="1"/>
    </xf>
    <xf numFmtId="2" fontId="23" fillId="0" borderId="3" xfId="3" applyNumberFormat="1" applyFont="1" applyBorder="1" applyAlignment="1">
      <alignment horizontal="right" vertical="center" wrapText="1"/>
    </xf>
    <xf numFmtId="49" fontId="22" fillId="0" borderId="3" xfId="8" applyNumberFormat="1" applyFont="1" applyBorder="1" applyAlignment="1">
      <alignment wrapText="1"/>
    </xf>
    <xf numFmtId="0" fontId="5" fillId="5" borderId="3" xfId="0" quotePrefix="1" applyFont="1" applyFill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5" fillId="0" borderId="0" xfId="0" quotePrefix="1" applyFont="1" applyAlignment="1">
      <alignment horizontal="left" wrapText="1"/>
    </xf>
    <xf numFmtId="4" fontId="5" fillId="0" borderId="0" xfId="0" quotePrefix="1" applyNumberFormat="1" applyFont="1" applyAlignment="1">
      <alignment horizontal="right" wrapText="1"/>
    </xf>
    <xf numFmtId="4" fontId="5" fillId="0" borderId="0" xfId="0" applyNumberFormat="1" applyFont="1" applyAlignment="1">
      <alignment horizontal="right"/>
    </xf>
    <xf numFmtId="4" fontId="6" fillId="0" borderId="7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/>
    </xf>
    <xf numFmtId="4" fontId="0" fillId="0" borderId="0" xfId="0" applyNumberFormat="1"/>
    <xf numFmtId="4" fontId="34" fillId="0" borderId="3" xfId="0" applyNumberFormat="1" applyFont="1" applyBorder="1"/>
    <xf numFmtId="4" fontId="7" fillId="2" borderId="3" xfId="0" applyNumberFormat="1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horizontal="right" wrapText="1"/>
    </xf>
    <xf numFmtId="4" fontId="35" fillId="0" borderId="3" xfId="0" applyNumberFormat="1" applyFont="1" applyBorder="1"/>
    <xf numFmtId="2" fontId="20" fillId="0" borderId="3" xfId="2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1" xfId="0" quotePrefix="1" applyFont="1" applyBorder="1" applyAlignment="1">
      <alignment horizontal="left" vertical="center"/>
    </xf>
    <xf numFmtId="0" fontId="5" fillId="5" borderId="3" xfId="0" quotePrefix="1" applyFont="1" applyFill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wrapText="1"/>
    </xf>
    <xf numFmtId="0" fontId="28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5" xfId="0" quotePrefix="1" applyFont="1" applyBorder="1" applyAlignment="1">
      <alignment horizontal="left" wrapText="1"/>
    </xf>
    <xf numFmtId="0" fontId="5" fillId="4" borderId="3" xfId="0" quotePrefix="1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3" xfId="2" applyFont="1" applyBorder="1" applyAlignment="1">
      <alignment vertical="top"/>
    </xf>
    <xf numFmtId="49" fontId="16" fillId="5" borderId="3" xfId="8" applyNumberFormat="1" applyFont="1" applyFill="1" applyBorder="1" applyAlignment="1">
      <alignment horizontal="center" vertical="center"/>
    </xf>
    <xf numFmtId="49" fontId="16" fillId="5" borderId="1" xfId="8" applyNumberFormat="1" applyFont="1" applyFill="1" applyBorder="1" applyAlignment="1">
      <alignment horizontal="center" vertical="center"/>
    </xf>
    <xf numFmtId="49" fontId="16" fillId="5" borderId="2" xfId="8" applyNumberFormat="1" applyFont="1" applyFill="1" applyBorder="1" applyAlignment="1">
      <alignment horizontal="center" vertical="center"/>
    </xf>
    <xf numFmtId="49" fontId="16" fillId="5" borderId="4" xfId="8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6" fillId="0" borderId="1" xfId="2" applyFont="1" applyBorder="1" applyAlignment="1">
      <alignment horizontal="left" vertical="top"/>
    </xf>
    <xf numFmtId="0" fontId="16" fillId="0" borderId="2" xfId="2" applyFont="1" applyBorder="1" applyAlignment="1">
      <alignment horizontal="left" vertical="top"/>
    </xf>
    <xf numFmtId="0" fontId="16" fillId="0" borderId="4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center" wrapText="1"/>
    </xf>
    <xf numFmtId="0" fontId="20" fillId="0" borderId="2" xfId="2" applyFont="1" applyBorder="1" applyAlignment="1">
      <alignment horizontal="left" vertical="center" wrapText="1"/>
    </xf>
    <xf numFmtId="0" fontId="20" fillId="0" borderId="4" xfId="2" applyFont="1" applyBorder="1" applyAlignment="1">
      <alignment horizontal="left" vertical="center" wrapText="1"/>
    </xf>
  </cellXfs>
  <cellStyles count="9">
    <cellStyle name="Normalno" xfId="0" builtinId="0"/>
    <cellStyle name="Normalno 2" xfId="2" xr:uid="{86023A67-0FCE-4C02-8234-F2973D544F21}"/>
    <cellStyle name="Normalno 3" xfId="8" xr:uid="{3819CDE7-779D-4B65-A433-49141A0C3C5C}"/>
    <cellStyle name="Obično_bilanca" xfId="5" xr:uid="{81B05FD1-8F1B-4888-98A6-259E7C714384}"/>
    <cellStyle name="Obično_List4" xfId="1" xr:uid="{00000000-0005-0000-0000-000001000000}"/>
    <cellStyle name="Obično_List5" xfId="4" xr:uid="{66DFABDA-B2CF-4A42-B0F1-CC3DA07D08F0}"/>
    <cellStyle name="Obično_List6" xfId="6" xr:uid="{1B90F7BC-9C30-42E2-903B-C569733E3B32}"/>
    <cellStyle name="Obično_List7" xfId="3" xr:uid="{AB3C2171-0D5E-4F6F-887D-F344A99E7E5B}"/>
    <cellStyle name="Obično_List9" xfId="7" xr:uid="{219EE11D-A4D3-468A-A629-27933EC712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7"/>
  <sheetViews>
    <sheetView tabSelected="1" zoomScaleNormal="100" workbookViewId="0">
      <selection activeCell="B1" sqref="B1:L1"/>
    </sheetView>
  </sheetViews>
  <sheetFormatPr defaultRowHeight="15" x14ac:dyDescent="0.25"/>
  <cols>
    <col min="1" max="1" width="0.5703125" customWidth="1"/>
    <col min="6" max="6" width="16.28515625" customWidth="1"/>
    <col min="7" max="7" width="24.28515625" bestFit="1" customWidth="1"/>
    <col min="8" max="8" width="14.140625" bestFit="1" customWidth="1"/>
    <col min="9" max="9" width="18.7109375" bestFit="1" customWidth="1"/>
    <col min="10" max="10" width="23.5703125" customWidth="1"/>
    <col min="11" max="11" width="9.140625" customWidth="1"/>
    <col min="12" max="12" width="8" bestFit="1" customWidth="1"/>
    <col min="13" max="13" width="25.28515625" customWidth="1"/>
  </cols>
  <sheetData>
    <row r="1" spans="2:13" ht="44.25" customHeight="1" x14ac:dyDescent="0.25">
      <c r="B1" s="120" t="s">
        <v>150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6"/>
    </row>
    <row r="2" spans="2:13" ht="15.75" x14ac:dyDescent="0.25">
      <c r="B2" s="74" t="s">
        <v>159</v>
      </c>
      <c r="C2" s="75"/>
      <c r="D2" s="75"/>
      <c r="E2" s="75"/>
      <c r="F2" s="75"/>
      <c r="G2" s="41"/>
      <c r="H2" s="41"/>
      <c r="I2" s="41"/>
      <c r="J2" s="41"/>
      <c r="K2" s="41"/>
      <c r="L2" s="41"/>
      <c r="M2" s="6"/>
    </row>
    <row r="3" spans="2:13" ht="15.75" x14ac:dyDescent="0.25">
      <c r="B3" s="74" t="s">
        <v>158</v>
      </c>
      <c r="C3" s="75"/>
      <c r="D3" s="75"/>
      <c r="E3" s="75"/>
      <c r="F3" s="75"/>
      <c r="G3" s="41"/>
      <c r="H3" s="41"/>
      <c r="I3" s="41"/>
      <c r="J3" s="41"/>
      <c r="K3" s="41"/>
      <c r="L3" s="41"/>
      <c r="M3" s="6"/>
    </row>
    <row r="4" spans="2:13" ht="18" customHeight="1" x14ac:dyDescent="0.25">
      <c r="B4" s="74" t="s">
        <v>151</v>
      </c>
      <c r="C4" s="75"/>
      <c r="D4" s="75"/>
      <c r="E4" s="75"/>
      <c r="F4" s="75"/>
      <c r="G4" s="73"/>
      <c r="H4" s="73"/>
      <c r="I4" s="73"/>
      <c r="J4" s="73"/>
      <c r="K4" s="73"/>
      <c r="L4" s="73"/>
      <c r="M4" s="2"/>
    </row>
    <row r="5" spans="2:13" ht="18" customHeight="1" x14ac:dyDescent="0.25">
      <c r="B5" s="133"/>
      <c r="C5" s="133"/>
      <c r="D5" s="133"/>
      <c r="E5" s="133"/>
      <c r="F5" s="133"/>
      <c r="G5" s="133"/>
      <c r="H5" s="73"/>
      <c r="I5" s="73"/>
      <c r="J5" s="73"/>
      <c r="K5" s="73"/>
      <c r="L5" s="73"/>
      <c r="M5" s="2"/>
    </row>
    <row r="6" spans="2:13" ht="18" customHeight="1" x14ac:dyDescent="0.25">
      <c r="B6" s="133"/>
      <c r="C6" s="133"/>
      <c r="D6" s="133"/>
      <c r="E6" s="133"/>
      <c r="F6" s="133"/>
      <c r="G6" s="133"/>
      <c r="H6" s="73"/>
      <c r="I6" s="73"/>
      <c r="J6" s="73"/>
      <c r="K6" s="73"/>
      <c r="L6" s="73"/>
      <c r="M6" s="2"/>
    </row>
    <row r="7" spans="2:13" ht="15.75" customHeight="1" x14ac:dyDescent="0.25">
      <c r="B7" s="120" t="s">
        <v>7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5"/>
    </row>
    <row r="8" spans="2:13" ht="18" x14ac:dyDescent="0.25"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3"/>
    </row>
    <row r="9" spans="2:13" ht="18" customHeight="1" x14ac:dyDescent="0.25">
      <c r="B9" s="120" t="s">
        <v>25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4"/>
    </row>
    <row r="10" spans="2:13" ht="18" customHeight="1" x14ac:dyDescent="0.25"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4"/>
    </row>
    <row r="11" spans="2:13" ht="18" customHeight="1" x14ac:dyDescent="0.25">
      <c r="B11" s="134" t="s">
        <v>31</v>
      </c>
      <c r="C11" s="134"/>
      <c r="D11" s="134"/>
      <c r="E11" s="134"/>
      <c r="F11" s="134"/>
      <c r="G11" s="12"/>
      <c r="H11" s="13"/>
      <c r="I11" s="13"/>
      <c r="J11" s="13"/>
      <c r="K11" s="14"/>
      <c r="L11" s="14"/>
    </row>
    <row r="12" spans="2:13" ht="25.5" x14ac:dyDescent="0.25">
      <c r="B12" s="130" t="s">
        <v>5</v>
      </c>
      <c r="C12" s="130"/>
      <c r="D12" s="130"/>
      <c r="E12" s="130"/>
      <c r="F12" s="130"/>
      <c r="G12" s="103" t="s">
        <v>148</v>
      </c>
      <c r="H12" s="103" t="s">
        <v>152</v>
      </c>
      <c r="I12" s="103" t="s">
        <v>153</v>
      </c>
      <c r="J12" s="103" t="s">
        <v>154</v>
      </c>
      <c r="K12" s="103" t="s">
        <v>10</v>
      </c>
      <c r="L12" s="103" t="s">
        <v>10</v>
      </c>
    </row>
    <row r="13" spans="2:13" x14ac:dyDescent="0.25">
      <c r="B13" s="131">
        <v>1</v>
      </c>
      <c r="C13" s="131"/>
      <c r="D13" s="131"/>
      <c r="E13" s="131"/>
      <c r="F13" s="132"/>
      <c r="G13" s="9">
        <v>2</v>
      </c>
      <c r="H13" s="8">
        <v>3</v>
      </c>
      <c r="I13" s="8">
        <v>4</v>
      </c>
      <c r="J13" s="8">
        <v>5</v>
      </c>
      <c r="K13" s="8" t="s">
        <v>129</v>
      </c>
      <c r="L13" s="8" t="s">
        <v>130</v>
      </c>
    </row>
    <row r="14" spans="2:13" x14ac:dyDescent="0.25">
      <c r="B14" s="126" t="s">
        <v>12</v>
      </c>
      <c r="C14" s="127"/>
      <c r="D14" s="127"/>
      <c r="E14" s="127"/>
      <c r="F14" s="128"/>
      <c r="G14" s="77">
        <f>' Račun prihoda i rashoda'!E9</f>
        <v>440796.15</v>
      </c>
      <c r="H14" s="77">
        <f>' Račun prihoda i rashoda'!F9</f>
        <v>997175</v>
      </c>
      <c r="I14" s="77">
        <f>' Račun prihoda i rashoda'!G9</f>
        <v>997175</v>
      </c>
      <c r="J14" s="77">
        <f>' Račun prihoda i rashoda'!H9</f>
        <v>525839.71000000008</v>
      </c>
      <c r="K14" s="78">
        <f>(J14/G14)*100</f>
        <v>119.29317213864053</v>
      </c>
      <c r="L14" s="78">
        <f t="shared" ref="L14:L19" si="0">(J14/I14)*100</f>
        <v>52.732941559906742</v>
      </c>
    </row>
    <row r="15" spans="2:13" x14ac:dyDescent="0.25">
      <c r="B15" s="129" t="s">
        <v>11</v>
      </c>
      <c r="C15" s="128"/>
      <c r="D15" s="128"/>
      <c r="E15" s="128"/>
      <c r="F15" s="128"/>
      <c r="G15" s="77">
        <v>0</v>
      </c>
      <c r="H15" s="83">
        <v>0</v>
      </c>
      <c r="I15" s="83">
        <v>0</v>
      </c>
      <c r="J15" s="83">
        <v>0</v>
      </c>
      <c r="K15" s="78" t="s">
        <v>132</v>
      </c>
      <c r="L15" s="78" t="s">
        <v>132</v>
      </c>
    </row>
    <row r="16" spans="2:13" x14ac:dyDescent="0.25">
      <c r="B16" s="121" t="s">
        <v>0</v>
      </c>
      <c r="C16" s="122"/>
      <c r="D16" s="122"/>
      <c r="E16" s="122"/>
      <c r="F16" s="123"/>
      <c r="G16" s="84">
        <f>G14+G15</f>
        <v>440796.15</v>
      </c>
      <c r="H16" s="84">
        <f t="shared" ref="H16:J16" si="1">H14+H15</f>
        <v>997175</v>
      </c>
      <c r="I16" s="84">
        <f t="shared" ref="I16" si="2">I14+I15</f>
        <v>997175</v>
      </c>
      <c r="J16" s="84">
        <f t="shared" si="1"/>
        <v>525839.71000000008</v>
      </c>
      <c r="K16" s="79">
        <f t="shared" ref="K16:K19" si="3">(J16/G16)*100</f>
        <v>119.29317213864053</v>
      </c>
      <c r="L16" s="79">
        <f t="shared" si="0"/>
        <v>52.732941559906742</v>
      </c>
    </row>
    <row r="17" spans="1:49" x14ac:dyDescent="0.25">
      <c r="B17" s="138" t="s">
        <v>13</v>
      </c>
      <c r="C17" s="127"/>
      <c r="D17" s="127"/>
      <c r="E17" s="127"/>
      <c r="F17" s="127"/>
      <c r="G17" s="80">
        <f>' Račun prihoda i rashoda'!E30</f>
        <v>513660.15000000008</v>
      </c>
      <c r="H17" s="80">
        <f>' Račun prihoda i rashoda'!F30</f>
        <v>988375</v>
      </c>
      <c r="I17" s="80">
        <f>' Račun prihoda i rashoda'!G30</f>
        <v>988375</v>
      </c>
      <c r="J17" s="80">
        <f>' Račun prihoda i rashoda'!H30</f>
        <v>520647.05000000005</v>
      </c>
      <c r="K17" s="78">
        <f t="shared" si="3"/>
        <v>101.36021842457508</v>
      </c>
      <c r="L17" s="78">
        <f t="shared" si="0"/>
        <v>52.677076008599975</v>
      </c>
    </row>
    <row r="18" spans="1:49" x14ac:dyDescent="0.25">
      <c r="B18" s="129" t="s">
        <v>14</v>
      </c>
      <c r="C18" s="128"/>
      <c r="D18" s="128"/>
      <c r="E18" s="128"/>
      <c r="F18" s="128"/>
      <c r="G18" s="77">
        <f>' Račun prihoda i rashoda'!E79</f>
        <v>7982.55</v>
      </c>
      <c r="H18" s="77">
        <f>' Račun prihoda i rashoda'!F79</f>
        <v>8800</v>
      </c>
      <c r="I18" s="77">
        <f>' Račun prihoda i rashoda'!G79</f>
        <v>8800</v>
      </c>
      <c r="J18" s="77">
        <f>' Račun prihoda i rashoda'!H79</f>
        <v>0</v>
      </c>
      <c r="K18" s="78">
        <f t="shared" si="3"/>
        <v>0</v>
      </c>
      <c r="L18" s="78">
        <f t="shared" si="0"/>
        <v>0</v>
      </c>
    </row>
    <row r="19" spans="1:49" x14ac:dyDescent="0.25">
      <c r="B19" s="70" t="s">
        <v>1</v>
      </c>
      <c r="C19" s="69"/>
      <c r="D19" s="69"/>
      <c r="E19" s="69"/>
      <c r="F19" s="69"/>
      <c r="G19" s="84">
        <f>G17+G18</f>
        <v>521642.70000000007</v>
      </c>
      <c r="H19" s="84">
        <f t="shared" ref="H19:J19" si="4">H17+H18</f>
        <v>997175</v>
      </c>
      <c r="I19" s="84">
        <f t="shared" ref="I19" si="5">I17+I18</f>
        <v>997175</v>
      </c>
      <c r="J19" s="84">
        <f t="shared" si="4"/>
        <v>520647.05000000005</v>
      </c>
      <c r="K19" s="79">
        <f t="shared" si="3"/>
        <v>99.809131806119396</v>
      </c>
      <c r="L19" s="79">
        <f t="shared" si="0"/>
        <v>52.212204477649358</v>
      </c>
    </row>
    <row r="20" spans="1:49" x14ac:dyDescent="0.25">
      <c r="B20" s="137" t="s">
        <v>2</v>
      </c>
      <c r="C20" s="122"/>
      <c r="D20" s="122"/>
      <c r="E20" s="122"/>
      <c r="F20" s="122"/>
      <c r="G20" s="85">
        <f>G16-G19</f>
        <v>-80846.550000000047</v>
      </c>
      <c r="H20" s="85">
        <f t="shared" ref="H20:J20" si="6">H16-H19</f>
        <v>0</v>
      </c>
      <c r="I20" s="85">
        <f t="shared" ref="I20" si="7">I16-I19</f>
        <v>0</v>
      </c>
      <c r="J20" s="85">
        <f t="shared" si="6"/>
        <v>5192.6600000000326</v>
      </c>
      <c r="K20" s="79" t="s">
        <v>132</v>
      </c>
      <c r="L20" s="79" t="s">
        <v>132</v>
      </c>
    </row>
    <row r="21" spans="1:49" ht="18" x14ac:dyDescent="0.25"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"/>
    </row>
    <row r="22" spans="1:49" ht="18" customHeight="1" x14ac:dyDescent="0.25">
      <c r="B22" s="139" t="s">
        <v>30</v>
      </c>
      <c r="C22" s="139"/>
      <c r="D22" s="139"/>
      <c r="E22" s="139"/>
      <c r="F22" s="139"/>
      <c r="G22" s="12"/>
      <c r="H22" s="13"/>
      <c r="I22" s="13"/>
      <c r="J22" s="13"/>
      <c r="K22" s="14"/>
      <c r="L22" s="14"/>
      <c r="M22" s="1"/>
    </row>
    <row r="23" spans="1:49" ht="25.5" x14ac:dyDescent="0.25">
      <c r="B23" s="130" t="s">
        <v>5</v>
      </c>
      <c r="C23" s="130"/>
      <c r="D23" s="130"/>
      <c r="E23" s="130"/>
      <c r="F23" s="130"/>
      <c r="G23" s="103" t="s">
        <v>148</v>
      </c>
      <c r="H23" s="103" t="s">
        <v>152</v>
      </c>
      <c r="I23" s="103" t="s">
        <v>153</v>
      </c>
      <c r="J23" s="103" t="s">
        <v>154</v>
      </c>
      <c r="K23" s="103" t="s">
        <v>10</v>
      </c>
      <c r="L23" s="103" t="s">
        <v>10</v>
      </c>
    </row>
    <row r="24" spans="1:49" x14ac:dyDescent="0.25">
      <c r="B24" s="131">
        <v>1</v>
      </c>
      <c r="C24" s="131"/>
      <c r="D24" s="131"/>
      <c r="E24" s="131"/>
      <c r="F24" s="132"/>
      <c r="G24" s="9">
        <v>2</v>
      </c>
      <c r="H24" s="8">
        <v>3</v>
      </c>
      <c r="I24" s="8">
        <v>4</v>
      </c>
      <c r="J24" s="8">
        <v>5</v>
      </c>
      <c r="K24" s="8" t="s">
        <v>129</v>
      </c>
      <c r="L24" s="8" t="s">
        <v>130</v>
      </c>
    </row>
    <row r="25" spans="1:49" ht="15.75" customHeight="1" x14ac:dyDescent="0.25">
      <c r="B25" s="126" t="s">
        <v>15</v>
      </c>
      <c r="C25" s="144"/>
      <c r="D25" s="144"/>
      <c r="E25" s="144"/>
      <c r="F25" s="144"/>
      <c r="G25" s="81">
        <f>'Račun financiranja'!E10</f>
        <v>0</v>
      </c>
      <c r="H25" s="81">
        <f>'Račun financiranja'!F10</f>
        <v>0</v>
      </c>
      <c r="I25" s="81">
        <f>'Račun financiranja'!G10</f>
        <v>0</v>
      </c>
      <c r="J25" s="81">
        <f>'Račun financiranja'!H10</f>
        <v>0</v>
      </c>
      <c r="K25" s="78" t="s">
        <v>132</v>
      </c>
      <c r="L25" s="78" t="s">
        <v>132</v>
      </c>
    </row>
    <row r="26" spans="1:49" x14ac:dyDescent="0.25">
      <c r="B26" s="124" t="s">
        <v>16</v>
      </c>
      <c r="C26" s="125"/>
      <c r="D26" s="125"/>
      <c r="E26" s="125"/>
      <c r="F26" s="125"/>
      <c r="G26" s="112">
        <f>'Račun financiranja'!E9</f>
        <v>0</v>
      </c>
      <c r="H26" s="112">
        <f>'Račun financiranja'!F9</f>
        <v>0</v>
      </c>
      <c r="I26" s="112">
        <f>'Račun financiranja'!G9</f>
        <v>0</v>
      </c>
      <c r="J26" s="112">
        <f>'Račun financiranja'!H9</f>
        <v>0</v>
      </c>
      <c r="K26" s="113" t="s">
        <v>132</v>
      </c>
      <c r="L26" s="78" t="s">
        <v>132</v>
      </c>
    </row>
    <row r="27" spans="1:49" ht="15" customHeight="1" x14ac:dyDescent="0.25">
      <c r="B27" s="146" t="s">
        <v>24</v>
      </c>
      <c r="C27" s="146"/>
      <c r="D27" s="146"/>
      <c r="E27" s="146"/>
      <c r="F27" s="146"/>
      <c r="G27" s="82">
        <f>G25-G26</f>
        <v>0</v>
      </c>
      <c r="H27" s="82">
        <f t="shared" ref="H27:J27" si="8">H25-H26</f>
        <v>0</v>
      </c>
      <c r="I27" s="82">
        <f t="shared" ref="I27" si="9">I25-I26</f>
        <v>0</v>
      </c>
      <c r="J27" s="82">
        <f t="shared" si="8"/>
        <v>0</v>
      </c>
      <c r="K27" s="79" t="s">
        <v>132</v>
      </c>
      <c r="L27" s="79" t="s">
        <v>132</v>
      </c>
    </row>
    <row r="28" spans="1:49" ht="15" customHeight="1" x14ac:dyDescent="0.25">
      <c r="B28" s="109"/>
      <c r="C28" s="109"/>
      <c r="D28" s="109"/>
      <c r="E28" s="109"/>
      <c r="F28" s="109"/>
      <c r="G28" s="110"/>
      <c r="H28" s="110"/>
      <c r="I28" s="110"/>
      <c r="J28" s="110"/>
      <c r="K28" s="111"/>
      <c r="L28" s="111"/>
    </row>
    <row r="29" spans="1:49" ht="15" customHeight="1" x14ac:dyDescent="0.25">
      <c r="B29" s="145" t="s">
        <v>133</v>
      </c>
      <c r="C29" s="145"/>
      <c r="D29" s="145"/>
      <c r="E29" s="145"/>
      <c r="F29" s="145"/>
      <c r="G29" s="145"/>
      <c r="H29" s="145"/>
      <c r="I29" s="110"/>
      <c r="J29" s="110"/>
      <c r="K29" s="111"/>
      <c r="L29" s="111"/>
    </row>
    <row r="30" spans="1:49" s="10" customFormat="1" ht="15" customHeight="1" x14ac:dyDescent="0.25">
      <c r="A30"/>
      <c r="B30" s="140" t="s">
        <v>9</v>
      </c>
      <c r="C30" s="141"/>
      <c r="D30" s="141"/>
      <c r="E30" s="141"/>
      <c r="F30" s="141"/>
      <c r="G30" s="81">
        <v>382310.71</v>
      </c>
      <c r="H30" s="83" t="s">
        <v>132</v>
      </c>
      <c r="I30" s="83" t="s">
        <v>132</v>
      </c>
      <c r="J30" s="83">
        <f>G31</f>
        <v>301464.15999999997</v>
      </c>
      <c r="K30" s="78">
        <f>(J30/G30)*100</f>
        <v>78.853182009993901</v>
      </c>
      <c r="L30" s="78" t="s">
        <v>132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49" s="10" customFormat="1" ht="15" customHeight="1" x14ac:dyDescent="0.25">
      <c r="A31"/>
      <c r="B31" s="142" t="s">
        <v>29</v>
      </c>
      <c r="C31" s="143"/>
      <c r="D31" s="143"/>
      <c r="E31" s="143"/>
      <c r="F31" s="143"/>
      <c r="G31" s="106">
        <f>G30+G20</f>
        <v>301464.15999999997</v>
      </c>
      <c r="H31" s="107" t="s">
        <v>132</v>
      </c>
      <c r="I31" s="107" t="s">
        <v>132</v>
      </c>
      <c r="J31" s="107">
        <f>J30+J20</f>
        <v>306656.82</v>
      </c>
      <c r="K31" s="108">
        <f t="shared" ref="K31" si="10">(J31/G31)*100</f>
        <v>101.72248004538915</v>
      </c>
      <c r="L31" s="108" t="s">
        <v>132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 x14ac:dyDescent="0.25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</row>
    <row r="33" spans="2:12" ht="15" customHeight="1" x14ac:dyDescent="0.25">
      <c r="B33" s="76" t="s">
        <v>110</v>
      </c>
      <c r="C33" s="72"/>
      <c r="D33" s="72"/>
      <c r="E33" s="72"/>
      <c r="F33" s="72"/>
      <c r="G33" s="72"/>
      <c r="H33" s="72"/>
      <c r="I33" s="72"/>
      <c r="J33" s="76" t="s">
        <v>142</v>
      </c>
      <c r="K33" s="72"/>
      <c r="L33" s="72"/>
    </row>
    <row r="34" spans="2:12" x14ac:dyDescent="0.25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</row>
    <row r="35" spans="2:12" x14ac:dyDescent="0.25">
      <c r="H35" t="s">
        <v>147</v>
      </c>
    </row>
    <row r="36" spans="2:12" x14ac:dyDescent="0.25">
      <c r="B36" t="s">
        <v>144</v>
      </c>
      <c r="J36" t="s">
        <v>145</v>
      </c>
    </row>
    <row r="37" spans="2:12" x14ac:dyDescent="0.25">
      <c r="B37" t="s">
        <v>111</v>
      </c>
      <c r="J37" t="s">
        <v>135</v>
      </c>
    </row>
  </sheetData>
  <mergeCells count="25">
    <mergeCell ref="B17:F17"/>
    <mergeCell ref="B22:F22"/>
    <mergeCell ref="B30:F30"/>
    <mergeCell ref="B31:F31"/>
    <mergeCell ref="B23:F23"/>
    <mergeCell ref="B24:F24"/>
    <mergeCell ref="B25:F25"/>
    <mergeCell ref="B29:H29"/>
    <mergeCell ref="B27:F27"/>
    <mergeCell ref="B1:L1"/>
    <mergeCell ref="B16:F16"/>
    <mergeCell ref="B26:F26"/>
    <mergeCell ref="B14:F14"/>
    <mergeCell ref="B15:F15"/>
    <mergeCell ref="B12:F12"/>
    <mergeCell ref="B13:F13"/>
    <mergeCell ref="B7:L7"/>
    <mergeCell ref="B5:G6"/>
    <mergeCell ref="B11:F11"/>
    <mergeCell ref="B8:L8"/>
    <mergeCell ref="B10:L10"/>
    <mergeCell ref="B21:L21"/>
    <mergeCell ref="B9:L9"/>
    <mergeCell ref="B18:F18"/>
    <mergeCell ref="B20:F20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J83"/>
  <sheetViews>
    <sheetView zoomScale="90" zoomScaleNormal="90" workbookViewId="0">
      <selection activeCell="B2" sqref="B2:J2"/>
    </sheetView>
  </sheetViews>
  <sheetFormatPr defaultRowHeight="15" x14ac:dyDescent="0.25"/>
  <cols>
    <col min="1" max="1" width="0.7109375" customWidth="1"/>
    <col min="2" max="2" width="4" bestFit="1" customWidth="1"/>
    <col min="3" max="3" width="4.85546875" bestFit="1" customWidth="1"/>
    <col min="4" max="4" width="44.85546875" customWidth="1"/>
    <col min="5" max="5" width="24.28515625" bestFit="1" customWidth="1"/>
    <col min="6" max="6" width="14.140625" bestFit="1" customWidth="1"/>
    <col min="7" max="7" width="18.7109375" bestFit="1" customWidth="1"/>
    <col min="8" max="8" width="24.28515625" bestFit="1" customWidth="1"/>
    <col min="9" max="10" width="8.85546875" bestFit="1" customWidth="1"/>
  </cols>
  <sheetData>
    <row r="1" spans="2:10" ht="18" x14ac:dyDescent="0.25">
      <c r="B1" s="135"/>
      <c r="C1" s="135"/>
      <c r="D1" s="135"/>
      <c r="E1" s="135"/>
      <c r="F1" s="135"/>
      <c r="G1" s="135"/>
      <c r="H1" s="135"/>
      <c r="I1" s="135"/>
      <c r="J1" s="135"/>
    </row>
    <row r="2" spans="2:10" ht="15.75" customHeight="1" x14ac:dyDescent="0.25">
      <c r="B2" s="120" t="s">
        <v>7</v>
      </c>
      <c r="C2" s="120"/>
      <c r="D2" s="120"/>
      <c r="E2" s="120"/>
      <c r="F2" s="120"/>
      <c r="G2" s="120"/>
      <c r="H2" s="120"/>
      <c r="I2" s="120"/>
      <c r="J2" s="120"/>
    </row>
    <row r="3" spans="2:10" ht="18" x14ac:dyDescent="0.25">
      <c r="B3" s="135"/>
      <c r="C3" s="135"/>
      <c r="D3" s="135"/>
      <c r="E3" s="135"/>
      <c r="F3" s="135"/>
      <c r="G3" s="135"/>
      <c r="H3" s="135"/>
      <c r="I3" s="135"/>
      <c r="J3" s="135"/>
    </row>
    <row r="4" spans="2:10" ht="15.75" customHeight="1" x14ac:dyDescent="0.25">
      <c r="B4" s="120" t="s">
        <v>27</v>
      </c>
      <c r="C4" s="120"/>
      <c r="D4" s="120"/>
      <c r="E4" s="120"/>
      <c r="F4" s="120"/>
      <c r="G4" s="120"/>
      <c r="H4" s="120"/>
      <c r="I4" s="120"/>
      <c r="J4" s="120"/>
    </row>
    <row r="5" spans="2:10" ht="15.75" customHeight="1" x14ac:dyDescent="0.25">
      <c r="B5" s="120" t="s">
        <v>20</v>
      </c>
      <c r="C5" s="120"/>
      <c r="D5" s="120"/>
      <c r="E5" s="120"/>
      <c r="F5" s="120"/>
      <c r="G5" s="120"/>
      <c r="H5" s="120"/>
      <c r="I5" s="120"/>
      <c r="J5" s="120"/>
    </row>
    <row r="6" spans="2:10" ht="18" x14ac:dyDescent="0.25">
      <c r="B6" s="151"/>
      <c r="C6" s="151"/>
      <c r="D6" s="151"/>
      <c r="E6" s="151"/>
      <c r="F6" s="151"/>
      <c r="G6" s="151"/>
      <c r="H6" s="151"/>
      <c r="I6" s="151"/>
      <c r="J6" s="151"/>
    </row>
    <row r="7" spans="2:10" ht="25.5" x14ac:dyDescent="0.25">
      <c r="B7" s="149" t="s">
        <v>5</v>
      </c>
      <c r="C7" s="150"/>
      <c r="D7" s="150"/>
      <c r="E7" s="103" t="s">
        <v>148</v>
      </c>
      <c r="F7" s="103" t="s">
        <v>152</v>
      </c>
      <c r="G7" s="103" t="s">
        <v>153</v>
      </c>
      <c r="H7" s="103" t="s">
        <v>154</v>
      </c>
      <c r="I7" s="103" t="s">
        <v>10</v>
      </c>
      <c r="J7" s="103" t="s">
        <v>10</v>
      </c>
    </row>
    <row r="8" spans="2:10" x14ac:dyDescent="0.25">
      <c r="B8" s="147">
        <v>1</v>
      </c>
      <c r="C8" s="148"/>
      <c r="D8" s="148"/>
      <c r="E8" s="9">
        <v>2</v>
      </c>
      <c r="F8" s="8">
        <v>3</v>
      </c>
      <c r="G8" s="8">
        <v>4</v>
      </c>
      <c r="H8" s="8">
        <v>5</v>
      </c>
      <c r="I8" s="8" t="s">
        <v>129</v>
      </c>
      <c r="J8" s="8" t="s">
        <v>130</v>
      </c>
    </row>
    <row r="9" spans="2:10" ht="15.75" x14ac:dyDescent="0.25">
      <c r="B9" s="17">
        <v>6</v>
      </c>
      <c r="C9" s="17"/>
      <c r="D9" s="29" t="s">
        <v>32</v>
      </c>
      <c r="E9" s="45">
        <f>E10+E15+E18+E21</f>
        <v>440796.15</v>
      </c>
      <c r="F9" s="45">
        <f>F10+F15+F18+F21</f>
        <v>997175</v>
      </c>
      <c r="G9" s="45">
        <f t="shared" ref="G9" si="0">G10+G15+G18+G21</f>
        <v>997175</v>
      </c>
      <c r="H9" s="45">
        <f t="shared" ref="H9" si="1">H10+H15+H18+H21</f>
        <v>525839.71000000008</v>
      </c>
      <c r="I9" s="46">
        <f t="shared" ref="I9:I24" si="2">(H9/E9)*100</f>
        <v>119.29317213864053</v>
      </c>
      <c r="J9" s="46">
        <f>(H9/G9)*100</f>
        <v>52.732941559906742</v>
      </c>
    </row>
    <row r="10" spans="2:10" x14ac:dyDescent="0.25">
      <c r="B10" s="19">
        <v>63</v>
      </c>
      <c r="C10" s="19"/>
      <c r="D10" s="30" t="s">
        <v>33</v>
      </c>
      <c r="E10" s="68">
        <f>E13+E11</f>
        <v>0</v>
      </c>
      <c r="F10" s="68">
        <v>11735</v>
      </c>
      <c r="G10" s="68">
        <v>11735</v>
      </c>
      <c r="H10" s="68">
        <f>H13+H11</f>
        <v>0</v>
      </c>
      <c r="I10" s="46" t="e">
        <f t="shared" si="2"/>
        <v>#DIV/0!</v>
      </c>
      <c r="J10" s="46">
        <f>(H10/G10)*100</f>
        <v>0</v>
      </c>
    </row>
    <row r="11" spans="2:10" x14ac:dyDescent="0.25">
      <c r="B11" s="22">
        <v>632</v>
      </c>
      <c r="C11" s="22"/>
      <c r="D11" s="31" t="s">
        <v>136</v>
      </c>
      <c r="E11" s="45">
        <f>E12</f>
        <v>0</v>
      </c>
      <c r="F11" s="45"/>
      <c r="G11" s="45"/>
      <c r="H11" s="45">
        <f t="shared" ref="H11:H13" si="3">H12</f>
        <v>0</v>
      </c>
      <c r="I11" s="46" t="e">
        <f t="shared" ref="I11:I12" si="4">(H11/E11)*100</f>
        <v>#DIV/0!</v>
      </c>
      <c r="J11" s="46"/>
    </row>
    <row r="12" spans="2:10" x14ac:dyDescent="0.25">
      <c r="B12" s="24"/>
      <c r="C12" s="24">
        <v>6323</v>
      </c>
      <c r="D12" s="32" t="s">
        <v>137</v>
      </c>
      <c r="E12" s="42">
        <v>0</v>
      </c>
      <c r="F12" s="42"/>
      <c r="G12" s="42"/>
      <c r="H12" s="115">
        <v>0</v>
      </c>
      <c r="I12" s="43" t="e">
        <f t="shared" si="4"/>
        <v>#DIV/0!</v>
      </c>
      <c r="J12" s="43"/>
    </row>
    <row r="13" spans="2:10" x14ac:dyDescent="0.25">
      <c r="B13" s="22">
        <v>634</v>
      </c>
      <c r="C13" s="22"/>
      <c r="D13" s="31" t="s">
        <v>34</v>
      </c>
      <c r="E13" s="45">
        <f>E14</f>
        <v>0</v>
      </c>
      <c r="F13" s="45"/>
      <c r="G13" s="45"/>
      <c r="H13" s="45">
        <f t="shared" si="3"/>
        <v>0</v>
      </c>
      <c r="I13" s="46" t="e">
        <f t="shared" si="2"/>
        <v>#DIV/0!</v>
      </c>
      <c r="J13" s="46"/>
    </row>
    <row r="14" spans="2:10" x14ac:dyDescent="0.25">
      <c r="B14" s="24"/>
      <c r="C14" s="24">
        <v>6341</v>
      </c>
      <c r="D14" s="32" t="s">
        <v>35</v>
      </c>
      <c r="E14" s="42">
        <v>0</v>
      </c>
      <c r="F14" s="42"/>
      <c r="G14" s="42"/>
      <c r="H14" s="115">
        <v>0</v>
      </c>
      <c r="I14" s="43" t="e">
        <f t="shared" si="2"/>
        <v>#DIV/0!</v>
      </c>
      <c r="J14" s="43"/>
    </row>
    <row r="15" spans="2:10" ht="33" customHeight="1" x14ac:dyDescent="0.25">
      <c r="B15" s="19">
        <v>65</v>
      </c>
      <c r="C15" s="19"/>
      <c r="D15" s="30" t="s">
        <v>36</v>
      </c>
      <c r="E15" s="45">
        <f>E16</f>
        <v>800</v>
      </c>
      <c r="F15" s="45">
        <v>1500</v>
      </c>
      <c r="G15" s="45">
        <v>1500</v>
      </c>
      <c r="H15" s="45">
        <f t="shared" ref="H15:H16" si="5">H16</f>
        <v>634.62</v>
      </c>
      <c r="I15" s="46">
        <f t="shared" si="2"/>
        <v>79.327500000000001</v>
      </c>
      <c r="J15" s="46">
        <f>(H15/G15)*100</f>
        <v>42.308</v>
      </c>
    </row>
    <row r="16" spans="2:10" x14ac:dyDescent="0.25">
      <c r="B16" s="31" t="s">
        <v>37</v>
      </c>
      <c r="C16" s="22"/>
      <c r="D16" s="31" t="s">
        <v>38</v>
      </c>
      <c r="E16" s="45">
        <f>E17</f>
        <v>800</v>
      </c>
      <c r="F16" s="45"/>
      <c r="G16" s="45"/>
      <c r="H16" s="45">
        <f t="shared" si="5"/>
        <v>634.62</v>
      </c>
      <c r="I16" s="46">
        <f t="shared" si="2"/>
        <v>79.327500000000001</v>
      </c>
      <c r="J16" s="46"/>
    </row>
    <row r="17" spans="2:10" x14ac:dyDescent="0.25">
      <c r="B17" s="32"/>
      <c r="C17" s="24">
        <v>6526</v>
      </c>
      <c r="D17" s="32" t="s">
        <v>39</v>
      </c>
      <c r="E17" s="42">
        <v>800</v>
      </c>
      <c r="F17" s="42"/>
      <c r="G17" s="42"/>
      <c r="H17" s="115">
        <v>634.62</v>
      </c>
      <c r="I17" s="43">
        <f t="shared" si="2"/>
        <v>79.327500000000001</v>
      </c>
      <c r="J17" s="43"/>
    </row>
    <row r="18" spans="2:10" ht="28.5" x14ac:dyDescent="0.25">
      <c r="B18" s="19">
        <v>66</v>
      </c>
      <c r="C18" s="19"/>
      <c r="D18" s="30" t="s">
        <v>40</v>
      </c>
      <c r="E18" s="45">
        <f>E19</f>
        <v>4466</v>
      </c>
      <c r="F18" s="45">
        <v>14000</v>
      </c>
      <c r="G18" s="45">
        <v>14000</v>
      </c>
      <c r="H18" s="45">
        <f t="shared" ref="H18:H19" si="6">H19</f>
        <v>6706</v>
      </c>
      <c r="I18" s="46">
        <f t="shared" si="2"/>
        <v>150.15673981191222</v>
      </c>
      <c r="J18" s="46">
        <f>(H18/G18)*100</f>
        <v>47.9</v>
      </c>
    </row>
    <row r="19" spans="2:10" x14ac:dyDescent="0.25">
      <c r="B19" s="31">
        <v>663</v>
      </c>
      <c r="C19" s="22"/>
      <c r="D19" s="31" t="s">
        <v>41</v>
      </c>
      <c r="E19" s="45">
        <f>E20</f>
        <v>4466</v>
      </c>
      <c r="F19" s="45"/>
      <c r="G19" s="45"/>
      <c r="H19" s="45">
        <f t="shared" si="6"/>
        <v>6706</v>
      </c>
      <c r="I19" s="46">
        <f t="shared" si="2"/>
        <v>150.15673981191222</v>
      </c>
      <c r="J19" s="46"/>
    </row>
    <row r="20" spans="2:10" x14ac:dyDescent="0.25">
      <c r="B20" s="32"/>
      <c r="C20" s="24">
        <v>6631</v>
      </c>
      <c r="D20" s="32" t="s">
        <v>42</v>
      </c>
      <c r="E20" s="42">
        <v>4466</v>
      </c>
      <c r="F20" s="42"/>
      <c r="G20" s="42"/>
      <c r="H20" s="115">
        <v>6706</v>
      </c>
      <c r="I20" s="43">
        <f t="shared" si="2"/>
        <v>150.15673981191222</v>
      </c>
      <c r="J20" s="43"/>
    </row>
    <row r="21" spans="2:10" x14ac:dyDescent="0.25">
      <c r="B21" s="30">
        <v>67</v>
      </c>
      <c r="C21" s="19"/>
      <c r="D21" s="30" t="s">
        <v>43</v>
      </c>
      <c r="E21" s="47">
        <f>E22</f>
        <v>435530.15</v>
      </c>
      <c r="F21" s="47">
        <v>969940</v>
      </c>
      <c r="G21" s="47">
        <v>969940</v>
      </c>
      <c r="H21" s="116">
        <f t="shared" ref="H21" si="7">H22</f>
        <v>518499.09</v>
      </c>
      <c r="I21" s="46">
        <f>(H21/E21)*100</f>
        <v>119.05010250151453</v>
      </c>
      <c r="J21" s="46">
        <f>(H21/G21)*100</f>
        <v>53.456821040476733</v>
      </c>
    </row>
    <row r="22" spans="2:10" ht="23.25" customHeight="1" x14ac:dyDescent="0.25">
      <c r="B22" s="31">
        <v>671</v>
      </c>
      <c r="C22" s="22"/>
      <c r="D22" s="31" t="s">
        <v>44</v>
      </c>
      <c r="E22" s="45">
        <f>E23+E24</f>
        <v>435530.15</v>
      </c>
      <c r="F22" s="45"/>
      <c r="G22" s="45"/>
      <c r="H22" s="45">
        <f t="shared" ref="H22" si="8">H23+H24</f>
        <v>518499.09</v>
      </c>
      <c r="I22" s="46">
        <f t="shared" si="2"/>
        <v>119.05010250151453</v>
      </c>
      <c r="J22" s="46"/>
    </row>
    <row r="23" spans="2:10" ht="24" customHeight="1" x14ac:dyDescent="0.25">
      <c r="B23" s="32"/>
      <c r="C23" s="24">
        <v>6711</v>
      </c>
      <c r="D23" s="32" t="s">
        <v>45</v>
      </c>
      <c r="E23" s="42">
        <v>428256.45</v>
      </c>
      <c r="F23" s="42"/>
      <c r="G23" s="42"/>
      <c r="H23" s="115">
        <v>518499.09</v>
      </c>
      <c r="I23" s="43">
        <f t="shared" si="2"/>
        <v>121.07210294205726</v>
      </c>
      <c r="J23" s="43"/>
    </row>
    <row r="24" spans="2:10" x14ac:dyDescent="0.25">
      <c r="B24" s="32"/>
      <c r="C24" s="24">
        <v>6712</v>
      </c>
      <c r="D24" s="32" t="s">
        <v>46</v>
      </c>
      <c r="E24" s="42">
        <v>7273.7</v>
      </c>
      <c r="F24" s="42"/>
      <c r="G24" s="42"/>
      <c r="H24" s="115">
        <v>0</v>
      </c>
      <c r="I24" s="43">
        <f t="shared" si="2"/>
        <v>0</v>
      </c>
      <c r="J24" s="43"/>
    </row>
    <row r="25" spans="2:10" ht="18" x14ac:dyDescent="0.25">
      <c r="B25" s="135"/>
      <c r="C25" s="135"/>
      <c r="D25" s="135"/>
      <c r="E25" s="135"/>
      <c r="F25" s="135"/>
      <c r="G25" s="135"/>
      <c r="H25" s="135"/>
      <c r="I25" s="135"/>
      <c r="J25" s="135"/>
    </row>
    <row r="26" spans="2:10" ht="19.5" customHeight="1" x14ac:dyDescent="0.25"/>
    <row r="28" spans="2:10" ht="25.5" x14ac:dyDescent="0.25">
      <c r="B28" s="149" t="s">
        <v>5</v>
      </c>
      <c r="C28" s="150"/>
      <c r="D28" s="150"/>
      <c r="E28" s="103" t="s">
        <v>148</v>
      </c>
      <c r="F28" s="103" t="s">
        <v>152</v>
      </c>
      <c r="G28" s="103" t="s">
        <v>153</v>
      </c>
      <c r="H28" s="103" t="s">
        <v>154</v>
      </c>
      <c r="I28" s="103" t="s">
        <v>10</v>
      </c>
      <c r="J28" s="103" t="s">
        <v>10</v>
      </c>
    </row>
    <row r="29" spans="2:10" x14ac:dyDescent="0.25">
      <c r="B29" s="147">
        <v>1</v>
      </c>
      <c r="C29" s="148"/>
      <c r="D29" s="148"/>
      <c r="E29" s="9">
        <v>2</v>
      </c>
      <c r="F29" s="8">
        <v>3</v>
      </c>
      <c r="G29" s="8">
        <v>4</v>
      </c>
      <c r="H29" s="8">
        <v>5</v>
      </c>
      <c r="I29" s="8" t="s">
        <v>129</v>
      </c>
      <c r="J29" s="8" t="s">
        <v>130</v>
      </c>
    </row>
    <row r="30" spans="2:10" ht="15.75" x14ac:dyDescent="0.25">
      <c r="B30" s="17">
        <v>3</v>
      </c>
      <c r="C30" s="17"/>
      <c r="D30" s="18" t="s">
        <v>47</v>
      </c>
      <c r="E30" s="45">
        <f>E31+E40+E67+E75+E72</f>
        <v>513660.15000000008</v>
      </c>
      <c r="F30" s="45">
        <f>F31+F40+F67+F75</f>
        <v>988375</v>
      </c>
      <c r="G30" s="45">
        <f>G31+G40+G67+G75</f>
        <v>988375</v>
      </c>
      <c r="H30" s="45">
        <f>H31+H40+H67+H75+H72</f>
        <v>520647.05000000005</v>
      </c>
      <c r="I30" s="46">
        <f t="shared" ref="I30:I62" si="9">(H30/E30)*100</f>
        <v>101.36021842457508</v>
      </c>
      <c r="J30" s="46">
        <f>(H30/G30)*100</f>
        <v>52.677076008599975</v>
      </c>
    </row>
    <row r="31" spans="2:10" x14ac:dyDescent="0.25">
      <c r="B31" s="19">
        <v>31</v>
      </c>
      <c r="C31" s="19"/>
      <c r="D31" s="20" t="s">
        <v>3</v>
      </c>
      <c r="E31" s="45">
        <f>E32+E36+E38</f>
        <v>442439.49000000005</v>
      </c>
      <c r="F31" s="45">
        <v>800700</v>
      </c>
      <c r="G31" s="45">
        <v>800700</v>
      </c>
      <c r="H31" s="45">
        <f t="shared" ref="H31" si="10">H32+H36+H38</f>
        <v>449890.54000000004</v>
      </c>
      <c r="I31" s="46">
        <f t="shared" si="9"/>
        <v>101.68408339861344</v>
      </c>
      <c r="J31" s="46">
        <f>(H31/G31)*100</f>
        <v>56.187153740477093</v>
      </c>
    </row>
    <row r="32" spans="2:10" x14ac:dyDescent="0.25">
      <c r="B32" s="21" t="s">
        <v>48</v>
      </c>
      <c r="C32" s="22"/>
      <c r="D32" s="21" t="s">
        <v>49</v>
      </c>
      <c r="E32" s="45">
        <f>SUM(E33:E35)</f>
        <v>368953.52</v>
      </c>
      <c r="F32" s="45"/>
      <c r="G32" s="45"/>
      <c r="H32" s="45">
        <f t="shared" ref="H32" si="11">SUM(H33:H35)</f>
        <v>375756.72000000003</v>
      </c>
      <c r="I32" s="46">
        <f t="shared" si="9"/>
        <v>101.8439179005529</v>
      </c>
      <c r="J32" s="46"/>
    </row>
    <row r="33" spans="2:10" x14ac:dyDescent="0.25">
      <c r="B33" s="23"/>
      <c r="C33" s="24">
        <v>3111</v>
      </c>
      <c r="D33" s="23" t="s">
        <v>17</v>
      </c>
      <c r="E33" s="42">
        <v>332203.76</v>
      </c>
      <c r="F33" s="42"/>
      <c r="G33" s="42"/>
      <c r="H33" s="115">
        <v>326100.40000000002</v>
      </c>
      <c r="I33" s="43">
        <f t="shared" si="9"/>
        <v>98.162766128836111</v>
      </c>
      <c r="J33" s="43"/>
    </row>
    <row r="34" spans="2:10" x14ac:dyDescent="0.25">
      <c r="B34" s="23"/>
      <c r="C34" s="24">
        <v>3113</v>
      </c>
      <c r="D34" s="23" t="s">
        <v>50</v>
      </c>
      <c r="E34" s="42">
        <v>0</v>
      </c>
      <c r="F34" s="42"/>
      <c r="G34" s="42"/>
      <c r="H34" s="115">
        <v>368.38</v>
      </c>
      <c r="I34" s="43" t="e">
        <f t="shared" si="9"/>
        <v>#DIV/0!</v>
      </c>
      <c r="J34" s="43"/>
    </row>
    <row r="35" spans="2:10" x14ac:dyDescent="0.25">
      <c r="B35" s="23"/>
      <c r="C35" s="24">
        <v>3114</v>
      </c>
      <c r="D35" s="23" t="s">
        <v>51</v>
      </c>
      <c r="E35" s="42">
        <v>36749.760000000002</v>
      </c>
      <c r="F35" s="42"/>
      <c r="G35" s="42"/>
      <c r="H35" s="115">
        <v>49287.94</v>
      </c>
      <c r="I35" s="43">
        <f t="shared" si="9"/>
        <v>134.11771940823559</v>
      </c>
      <c r="J35" s="43"/>
    </row>
    <row r="36" spans="2:10" x14ac:dyDescent="0.25">
      <c r="B36" s="21" t="s">
        <v>52</v>
      </c>
      <c r="C36" s="22"/>
      <c r="D36" s="21" t="s">
        <v>53</v>
      </c>
      <c r="E36" s="45">
        <f>E37</f>
        <v>12187.53</v>
      </c>
      <c r="F36" s="45"/>
      <c r="G36" s="45"/>
      <c r="H36" s="45">
        <f t="shared" ref="H36" si="12">H37</f>
        <v>11587.53</v>
      </c>
      <c r="I36" s="46">
        <f t="shared" si="9"/>
        <v>95.076935195236445</v>
      </c>
      <c r="J36" s="46"/>
    </row>
    <row r="37" spans="2:10" x14ac:dyDescent="0.25">
      <c r="B37" s="23"/>
      <c r="C37" s="24">
        <v>3121</v>
      </c>
      <c r="D37" s="23" t="s">
        <v>53</v>
      </c>
      <c r="E37" s="42">
        <v>12187.53</v>
      </c>
      <c r="F37" s="42"/>
      <c r="G37" s="42"/>
      <c r="H37" s="115">
        <v>11587.53</v>
      </c>
      <c r="I37" s="43">
        <f t="shared" si="9"/>
        <v>95.076935195236445</v>
      </c>
      <c r="J37" s="43"/>
    </row>
    <row r="38" spans="2:10" x14ac:dyDescent="0.25">
      <c r="B38" s="21" t="s">
        <v>54</v>
      </c>
      <c r="C38" s="22"/>
      <c r="D38" s="21" t="s">
        <v>55</v>
      </c>
      <c r="E38" s="45">
        <f>E39</f>
        <v>61298.44</v>
      </c>
      <c r="F38" s="45"/>
      <c r="G38" s="45"/>
      <c r="H38" s="45">
        <f t="shared" ref="H38" si="13">H39</f>
        <v>62546.29</v>
      </c>
      <c r="I38" s="46">
        <f t="shared" si="9"/>
        <v>102.03569617758626</v>
      </c>
      <c r="J38" s="46"/>
    </row>
    <row r="39" spans="2:10" x14ac:dyDescent="0.25">
      <c r="B39" s="23"/>
      <c r="C39" s="24">
        <v>3132</v>
      </c>
      <c r="D39" s="23" t="s">
        <v>56</v>
      </c>
      <c r="E39" s="42">
        <v>61298.44</v>
      </c>
      <c r="F39" s="42"/>
      <c r="G39" s="42"/>
      <c r="H39" s="115">
        <v>62546.29</v>
      </c>
      <c r="I39" s="43">
        <f t="shared" si="9"/>
        <v>102.03569617758626</v>
      </c>
      <c r="J39" s="43"/>
    </row>
    <row r="40" spans="2:10" x14ac:dyDescent="0.25">
      <c r="B40" s="19">
        <v>32</v>
      </c>
      <c r="C40" s="19"/>
      <c r="D40" s="20" t="s">
        <v>8</v>
      </c>
      <c r="E40" s="45">
        <f>E41+E45+E52+E62</f>
        <v>58359.19</v>
      </c>
      <c r="F40" s="45">
        <v>161835</v>
      </c>
      <c r="G40" s="45">
        <v>161835</v>
      </c>
      <c r="H40" s="45">
        <f>H41+H45+H52+H62</f>
        <v>61864.78</v>
      </c>
      <c r="I40" s="46">
        <f t="shared" si="9"/>
        <v>106.00692024683687</v>
      </c>
      <c r="J40" s="46">
        <f>(H40/G40)*100</f>
        <v>38.227070781969289</v>
      </c>
    </row>
    <row r="41" spans="2:10" x14ac:dyDescent="0.25">
      <c r="B41" s="21" t="s">
        <v>57</v>
      </c>
      <c r="C41" s="22"/>
      <c r="D41" s="21" t="s">
        <v>18</v>
      </c>
      <c r="E41" s="45">
        <f>SUM(E42:E44)</f>
        <v>12310.77</v>
      </c>
      <c r="F41" s="45"/>
      <c r="G41" s="45"/>
      <c r="H41" s="45">
        <f t="shared" ref="H41" si="14">SUM(H42:H44)</f>
        <v>12038.039999999999</v>
      </c>
      <c r="I41" s="46">
        <f t="shared" si="9"/>
        <v>97.784622732777876</v>
      </c>
      <c r="J41" s="46"/>
    </row>
    <row r="42" spans="2:10" x14ac:dyDescent="0.25">
      <c r="B42" s="23"/>
      <c r="C42" s="24">
        <v>3211</v>
      </c>
      <c r="D42" s="23" t="s">
        <v>19</v>
      </c>
      <c r="E42" s="42">
        <v>1636.98</v>
      </c>
      <c r="F42" s="44"/>
      <c r="G42" s="44"/>
      <c r="H42" s="115">
        <v>1013.39</v>
      </c>
      <c r="I42" s="43">
        <f t="shared" si="9"/>
        <v>61.90607093550318</v>
      </c>
      <c r="J42" s="43"/>
    </row>
    <row r="43" spans="2:10" x14ac:dyDescent="0.25">
      <c r="B43" s="23"/>
      <c r="C43" s="24">
        <v>3212</v>
      </c>
      <c r="D43" s="23" t="s">
        <v>58</v>
      </c>
      <c r="E43" s="42">
        <v>10585.79</v>
      </c>
      <c r="F43" s="44"/>
      <c r="G43" s="44"/>
      <c r="H43" s="115">
        <v>10302.65</v>
      </c>
      <c r="I43" s="43">
        <f t="shared" si="9"/>
        <v>97.325282288804132</v>
      </c>
      <c r="J43" s="43"/>
    </row>
    <row r="44" spans="2:10" ht="15" customHeight="1" x14ac:dyDescent="0.25">
      <c r="B44" s="23"/>
      <c r="C44" s="24">
        <v>3213</v>
      </c>
      <c r="D44" s="23" t="s">
        <v>59</v>
      </c>
      <c r="E44" s="42">
        <v>88</v>
      </c>
      <c r="F44" s="42"/>
      <c r="G44" s="42"/>
      <c r="H44" s="115">
        <v>722</v>
      </c>
      <c r="I44" s="43">
        <f t="shared" si="9"/>
        <v>820.4545454545455</v>
      </c>
      <c r="J44" s="43"/>
    </row>
    <row r="45" spans="2:10" x14ac:dyDescent="0.25">
      <c r="B45" s="21" t="s">
        <v>60</v>
      </c>
      <c r="C45" s="22"/>
      <c r="D45" s="21" t="s">
        <v>61</v>
      </c>
      <c r="E45" s="45">
        <f>SUM(E46:E51)</f>
        <v>28581.67</v>
      </c>
      <c r="F45" s="45"/>
      <c r="G45" s="45"/>
      <c r="H45" s="45">
        <f t="shared" ref="H45" si="15">SUM(H46:H51)</f>
        <v>32645.63</v>
      </c>
      <c r="I45" s="46">
        <f t="shared" si="9"/>
        <v>114.21876328430076</v>
      </c>
      <c r="J45" s="46"/>
    </row>
    <row r="46" spans="2:10" x14ac:dyDescent="0.25">
      <c r="B46" s="23"/>
      <c r="C46" s="24">
        <v>3221</v>
      </c>
      <c r="D46" s="23" t="s">
        <v>62</v>
      </c>
      <c r="E46" s="42">
        <v>2891.56</v>
      </c>
      <c r="F46" s="42"/>
      <c r="G46" s="42"/>
      <c r="H46" s="115">
        <v>3734.26</v>
      </c>
      <c r="I46" s="43">
        <f t="shared" si="9"/>
        <v>129.143438144116</v>
      </c>
      <c r="J46" s="43"/>
    </row>
    <row r="47" spans="2:10" x14ac:dyDescent="0.25">
      <c r="B47" s="23"/>
      <c r="C47" s="24">
        <v>3222</v>
      </c>
      <c r="D47" s="23" t="s">
        <v>63</v>
      </c>
      <c r="E47" s="42">
        <v>14160.35</v>
      </c>
      <c r="F47" s="42"/>
      <c r="G47" s="42"/>
      <c r="H47" s="115">
        <v>17928.849999999999</v>
      </c>
      <c r="I47" s="43">
        <f t="shared" si="9"/>
        <v>126.61304275671151</v>
      </c>
      <c r="J47" s="43"/>
    </row>
    <row r="48" spans="2:10" x14ac:dyDescent="0.25">
      <c r="B48" s="23"/>
      <c r="C48" s="24">
        <v>3223</v>
      </c>
      <c r="D48" s="23" t="s">
        <v>64</v>
      </c>
      <c r="E48" s="42">
        <v>7439.37</v>
      </c>
      <c r="F48" s="42"/>
      <c r="G48" s="42"/>
      <c r="H48" s="115">
        <v>8764.86</v>
      </c>
      <c r="I48" s="43">
        <f t="shared" si="9"/>
        <v>117.81723452389114</v>
      </c>
      <c r="J48" s="43"/>
    </row>
    <row r="49" spans="2:10" x14ac:dyDescent="0.25">
      <c r="B49" s="23"/>
      <c r="C49" s="24">
        <v>3224</v>
      </c>
      <c r="D49" s="23" t="s">
        <v>65</v>
      </c>
      <c r="E49" s="42">
        <v>2336.83</v>
      </c>
      <c r="F49" s="42"/>
      <c r="G49" s="42"/>
      <c r="H49" s="115">
        <v>1019.13</v>
      </c>
      <c r="I49" s="43">
        <f t="shared" si="9"/>
        <v>43.611644835097117</v>
      </c>
      <c r="J49" s="43"/>
    </row>
    <row r="50" spans="2:10" x14ac:dyDescent="0.25">
      <c r="B50" s="23"/>
      <c r="C50" s="24">
        <v>3225</v>
      </c>
      <c r="D50" s="23" t="s">
        <v>66</v>
      </c>
      <c r="E50" s="42">
        <v>1524.03</v>
      </c>
      <c r="F50" s="42"/>
      <c r="G50" s="42"/>
      <c r="H50" s="115">
        <v>1198.53</v>
      </c>
      <c r="I50" s="43">
        <f t="shared" si="9"/>
        <v>78.642152713529256</v>
      </c>
      <c r="J50" s="43"/>
    </row>
    <row r="51" spans="2:10" x14ac:dyDescent="0.25">
      <c r="B51" s="23"/>
      <c r="C51" s="24">
        <v>3227</v>
      </c>
      <c r="D51" s="23" t="s">
        <v>67</v>
      </c>
      <c r="E51" s="42">
        <v>229.53</v>
      </c>
      <c r="F51" s="42"/>
      <c r="G51" s="42"/>
      <c r="H51" s="115">
        <v>0</v>
      </c>
      <c r="I51" s="43">
        <f t="shared" si="9"/>
        <v>0</v>
      </c>
      <c r="J51" s="43"/>
    </row>
    <row r="52" spans="2:10" x14ac:dyDescent="0.25">
      <c r="B52" s="21" t="s">
        <v>68</v>
      </c>
      <c r="C52" s="22"/>
      <c r="D52" s="21" t="s">
        <v>69</v>
      </c>
      <c r="E52" s="45">
        <f>SUM(E53:E61)</f>
        <v>14107.779999999999</v>
      </c>
      <c r="F52" s="45"/>
      <c r="G52" s="45"/>
      <c r="H52" s="45">
        <f t="shared" ref="H52" si="16">SUM(H53:H61)</f>
        <v>13782.99</v>
      </c>
      <c r="I52" s="46">
        <f t="shared" si="9"/>
        <v>97.697795117304082</v>
      </c>
      <c r="J52" s="46"/>
    </row>
    <row r="53" spans="2:10" x14ac:dyDescent="0.25">
      <c r="B53" s="23"/>
      <c r="C53" s="24">
        <v>3231</v>
      </c>
      <c r="D53" s="23" t="s">
        <v>70</v>
      </c>
      <c r="E53" s="42">
        <v>1871.33</v>
      </c>
      <c r="F53" s="42"/>
      <c r="G53" s="42"/>
      <c r="H53" s="115">
        <v>1775.99</v>
      </c>
      <c r="I53" s="43">
        <f t="shared" si="9"/>
        <v>94.905227832611033</v>
      </c>
      <c r="J53" s="43"/>
    </row>
    <row r="54" spans="2:10" x14ac:dyDescent="0.25">
      <c r="B54" s="23"/>
      <c r="C54" s="24">
        <v>3232</v>
      </c>
      <c r="D54" s="23" t="s">
        <v>71</v>
      </c>
      <c r="E54" s="42">
        <v>1097.3</v>
      </c>
      <c r="F54" s="42"/>
      <c r="G54" s="42"/>
      <c r="H54" s="115">
        <v>427.19</v>
      </c>
      <c r="I54" s="43">
        <f t="shared" si="9"/>
        <v>38.931012485190926</v>
      </c>
      <c r="J54" s="43"/>
    </row>
    <row r="55" spans="2:10" x14ac:dyDescent="0.25">
      <c r="B55" s="23"/>
      <c r="C55" s="24">
        <v>3233</v>
      </c>
      <c r="D55" s="23" t="s">
        <v>72</v>
      </c>
      <c r="E55" s="42">
        <v>2340</v>
      </c>
      <c r="F55" s="44"/>
      <c r="G55" s="44"/>
      <c r="H55" s="115">
        <v>1821.25</v>
      </c>
      <c r="I55" s="43">
        <f t="shared" si="9"/>
        <v>77.831196581196579</v>
      </c>
      <c r="J55" s="43"/>
    </row>
    <row r="56" spans="2:10" x14ac:dyDescent="0.25">
      <c r="B56" s="23"/>
      <c r="C56" s="24">
        <v>3234</v>
      </c>
      <c r="D56" s="23" t="s">
        <v>73</v>
      </c>
      <c r="E56" s="42">
        <v>2319.44</v>
      </c>
      <c r="F56" s="44"/>
      <c r="G56" s="44"/>
      <c r="H56" s="115">
        <v>2768.09</v>
      </c>
      <c r="I56" s="43">
        <f t="shared" si="9"/>
        <v>119.34303107646673</v>
      </c>
      <c r="J56" s="43"/>
    </row>
    <row r="57" spans="2:10" x14ac:dyDescent="0.25">
      <c r="B57" s="23"/>
      <c r="C57" s="24">
        <v>3235</v>
      </c>
      <c r="D57" s="23" t="s">
        <v>149</v>
      </c>
      <c r="E57" s="42">
        <v>4800</v>
      </c>
      <c r="F57" s="44"/>
      <c r="G57" s="44"/>
      <c r="H57" s="115">
        <v>4800</v>
      </c>
      <c r="I57" s="43">
        <f t="shared" si="9"/>
        <v>100</v>
      </c>
      <c r="J57" s="43"/>
    </row>
    <row r="58" spans="2:10" x14ac:dyDescent="0.25">
      <c r="B58" s="23"/>
      <c r="C58" s="24">
        <v>3236</v>
      </c>
      <c r="D58" s="23" t="s">
        <v>74</v>
      </c>
      <c r="E58" s="42">
        <v>114.82</v>
      </c>
      <c r="F58" s="44"/>
      <c r="G58" s="44"/>
      <c r="H58" s="115">
        <v>36.5</v>
      </c>
      <c r="I58" s="43">
        <f t="shared" si="9"/>
        <v>31.788886953492423</v>
      </c>
      <c r="J58" s="43"/>
    </row>
    <row r="59" spans="2:10" x14ac:dyDescent="0.25">
      <c r="B59" s="23"/>
      <c r="C59" s="24">
        <v>3237</v>
      </c>
      <c r="D59" s="23" t="s">
        <v>75</v>
      </c>
      <c r="E59" s="42">
        <v>854.14</v>
      </c>
      <c r="F59" s="42"/>
      <c r="G59" s="42"/>
      <c r="H59" s="115">
        <v>1374.97</v>
      </c>
      <c r="I59" s="43">
        <f t="shared" si="9"/>
        <v>160.97712318823611</v>
      </c>
      <c r="J59" s="43"/>
    </row>
    <row r="60" spans="2:10" x14ac:dyDescent="0.25">
      <c r="B60" s="23"/>
      <c r="C60" s="24">
        <v>3238</v>
      </c>
      <c r="D60" s="23" t="s">
        <v>76</v>
      </c>
      <c r="E60" s="42">
        <v>93.75</v>
      </c>
      <c r="F60" s="42"/>
      <c r="G60" s="42"/>
      <c r="H60" s="115">
        <v>168.3</v>
      </c>
      <c r="I60" s="43">
        <f t="shared" si="9"/>
        <v>179.52</v>
      </c>
      <c r="J60" s="43"/>
    </row>
    <row r="61" spans="2:10" x14ac:dyDescent="0.25">
      <c r="B61" s="23"/>
      <c r="C61" s="24">
        <v>3239</v>
      </c>
      <c r="D61" s="23" t="s">
        <v>77</v>
      </c>
      <c r="E61" s="42">
        <v>617</v>
      </c>
      <c r="F61" s="42"/>
      <c r="G61" s="42"/>
      <c r="H61" s="115">
        <v>610.70000000000005</v>
      </c>
      <c r="I61" s="43">
        <f t="shared" si="9"/>
        <v>98.978930307941653</v>
      </c>
      <c r="J61" s="43"/>
    </row>
    <row r="62" spans="2:10" x14ac:dyDescent="0.25">
      <c r="B62" s="21" t="s">
        <v>78</v>
      </c>
      <c r="C62" s="22"/>
      <c r="D62" s="21" t="s">
        <v>79</v>
      </c>
      <c r="E62" s="45">
        <f>SUM(E63:E66)</f>
        <v>3358.9699999999993</v>
      </c>
      <c r="F62" s="45"/>
      <c r="G62" s="45"/>
      <c r="H62" s="45">
        <f t="shared" ref="H62" si="17">SUM(H63:H66)</f>
        <v>3398.12</v>
      </c>
      <c r="I62" s="46">
        <f t="shared" si="9"/>
        <v>101.16553586367252</v>
      </c>
      <c r="J62" s="46"/>
    </row>
    <row r="63" spans="2:10" x14ac:dyDescent="0.25">
      <c r="B63" s="23"/>
      <c r="C63" s="24">
        <v>3291</v>
      </c>
      <c r="D63" s="23" t="s">
        <v>80</v>
      </c>
      <c r="E63" s="42">
        <v>803.86</v>
      </c>
      <c r="F63" s="42"/>
      <c r="G63" s="42"/>
      <c r="H63" s="115">
        <v>663.53</v>
      </c>
      <c r="I63" s="43">
        <f t="shared" ref="I63:I83" si="18">(H63/E63)*100</f>
        <v>82.542980120916582</v>
      </c>
      <c r="J63" s="43"/>
    </row>
    <row r="64" spans="2:10" x14ac:dyDescent="0.25">
      <c r="B64" s="23"/>
      <c r="C64" s="24">
        <v>3292</v>
      </c>
      <c r="D64" s="23" t="s">
        <v>81</v>
      </c>
      <c r="E64" s="42">
        <v>1059.32</v>
      </c>
      <c r="F64" s="42"/>
      <c r="G64" s="42"/>
      <c r="H64" s="115">
        <v>1072</v>
      </c>
      <c r="I64" s="43">
        <f t="shared" si="18"/>
        <v>101.19699429822906</v>
      </c>
      <c r="J64" s="43"/>
    </row>
    <row r="65" spans="2:10" x14ac:dyDescent="0.25">
      <c r="B65" s="23"/>
      <c r="C65" s="24">
        <v>3295</v>
      </c>
      <c r="D65" s="23" t="s">
        <v>82</v>
      </c>
      <c r="E65" s="42">
        <v>1210.0899999999999</v>
      </c>
      <c r="F65" s="42"/>
      <c r="G65" s="42"/>
      <c r="H65" s="115">
        <v>1300.0999999999999</v>
      </c>
      <c r="I65" s="43">
        <f t="shared" si="18"/>
        <v>107.43828971398821</v>
      </c>
      <c r="J65" s="43"/>
    </row>
    <row r="66" spans="2:10" x14ac:dyDescent="0.25">
      <c r="B66" s="23"/>
      <c r="C66" s="24">
        <v>3299</v>
      </c>
      <c r="D66" s="23" t="s">
        <v>79</v>
      </c>
      <c r="E66" s="42">
        <v>285.7</v>
      </c>
      <c r="F66" s="42"/>
      <c r="G66" s="42"/>
      <c r="H66" s="115">
        <v>362.49</v>
      </c>
      <c r="I66" s="43">
        <f t="shared" si="18"/>
        <v>126.8778438921946</v>
      </c>
      <c r="J66" s="43"/>
    </row>
    <row r="67" spans="2:10" x14ac:dyDescent="0.25">
      <c r="B67" s="19">
        <v>34</v>
      </c>
      <c r="C67" s="19"/>
      <c r="D67" s="20" t="s">
        <v>83</v>
      </c>
      <c r="E67" s="45">
        <f>E68</f>
        <v>385.4</v>
      </c>
      <c r="F67" s="45">
        <v>1020</v>
      </c>
      <c r="G67" s="45">
        <v>1020</v>
      </c>
      <c r="H67" s="45">
        <f>H68</f>
        <v>343.26</v>
      </c>
      <c r="I67" s="46">
        <f t="shared" si="18"/>
        <v>89.065905552672547</v>
      </c>
      <c r="J67" s="46">
        <f>(H67/G67)*100</f>
        <v>33.652941176470584</v>
      </c>
    </row>
    <row r="68" spans="2:10" x14ac:dyDescent="0.25">
      <c r="B68" s="21" t="s">
        <v>84</v>
      </c>
      <c r="C68" s="22"/>
      <c r="D68" s="21" t="s">
        <v>85</v>
      </c>
      <c r="E68" s="45">
        <f>SUM(E69:E71)</f>
        <v>385.4</v>
      </c>
      <c r="F68" s="45"/>
      <c r="G68" s="45"/>
      <c r="H68" s="45">
        <f>SUM(H69:H71)</f>
        <v>343.26</v>
      </c>
      <c r="I68" s="46">
        <f t="shared" si="18"/>
        <v>89.065905552672547</v>
      </c>
      <c r="J68" s="46"/>
    </row>
    <row r="69" spans="2:10" x14ac:dyDescent="0.25">
      <c r="B69" s="23"/>
      <c r="C69" s="24">
        <v>3431</v>
      </c>
      <c r="D69" s="23" t="s">
        <v>86</v>
      </c>
      <c r="E69" s="42">
        <v>363.44</v>
      </c>
      <c r="F69" s="42"/>
      <c r="G69" s="42"/>
      <c r="H69" s="115">
        <v>332.43</v>
      </c>
      <c r="I69" s="43">
        <f t="shared" si="18"/>
        <v>91.467642526964568</v>
      </c>
      <c r="J69" s="43"/>
    </row>
    <row r="70" spans="2:10" x14ac:dyDescent="0.25">
      <c r="B70" s="23"/>
      <c r="C70" s="24">
        <v>3433</v>
      </c>
      <c r="D70" s="23" t="s">
        <v>87</v>
      </c>
      <c r="E70" s="42">
        <v>12</v>
      </c>
      <c r="F70" s="44"/>
      <c r="G70" s="44"/>
      <c r="H70" s="115">
        <v>0.87</v>
      </c>
      <c r="I70" s="43">
        <f t="shared" si="18"/>
        <v>7.2499999999999991</v>
      </c>
      <c r="J70" s="43"/>
    </row>
    <row r="71" spans="2:10" x14ac:dyDescent="0.25">
      <c r="B71" s="23"/>
      <c r="C71" s="24">
        <v>3434</v>
      </c>
      <c r="D71" s="23" t="s">
        <v>88</v>
      </c>
      <c r="E71" s="42">
        <v>9.9600000000000009</v>
      </c>
      <c r="F71" s="44"/>
      <c r="G71" s="44"/>
      <c r="H71" s="115">
        <v>9.9600000000000009</v>
      </c>
      <c r="I71" s="43">
        <f t="shared" si="18"/>
        <v>100</v>
      </c>
      <c r="J71" s="43"/>
    </row>
    <row r="72" spans="2:10" x14ac:dyDescent="0.25">
      <c r="B72" s="21">
        <v>36</v>
      </c>
      <c r="C72" s="22"/>
      <c r="D72" s="21" t="s">
        <v>138</v>
      </c>
      <c r="E72" s="45">
        <f>E73</f>
        <v>800</v>
      </c>
      <c r="F72" s="117">
        <v>0</v>
      </c>
      <c r="G72" s="117">
        <v>0</v>
      </c>
      <c r="H72" s="118">
        <f>H73</f>
        <v>634.62</v>
      </c>
      <c r="I72" s="46">
        <f t="shared" si="18"/>
        <v>79.327500000000001</v>
      </c>
      <c r="J72" s="46"/>
    </row>
    <row r="73" spans="2:10" x14ac:dyDescent="0.25">
      <c r="B73" s="21">
        <v>369</v>
      </c>
      <c r="C73" s="22"/>
      <c r="D73" s="21" t="s">
        <v>140</v>
      </c>
      <c r="E73" s="45">
        <f>E74</f>
        <v>800</v>
      </c>
      <c r="F73" s="117"/>
      <c r="G73" s="117"/>
      <c r="H73" s="118">
        <f>H74</f>
        <v>634.62</v>
      </c>
      <c r="I73" s="46">
        <f t="shared" si="18"/>
        <v>79.327500000000001</v>
      </c>
      <c r="J73" s="46"/>
    </row>
    <row r="74" spans="2:10" x14ac:dyDescent="0.25">
      <c r="B74" s="23"/>
      <c r="C74" s="24">
        <v>3691</v>
      </c>
      <c r="D74" s="23" t="s">
        <v>139</v>
      </c>
      <c r="E74" s="42">
        <v>800</v>
      </c>
      <c r="F74" s="44"/>
      <c r="G74" s="44"/>
      <c r="H74" s="115">
        <v>634.62</v>
      </c>
      <c r="I74" s="43">
        <f t="shared" si="18"/>
        <v>79.327500000000001</v>
      </c>
      <c r="J74" s="43"/>
    </row>
    <row r="75" spans="2:10" x14ac:dyDescent="0.25">
      <c r="B75" s="19">
        <v>37</v>
      </c>
      <c r="C75" s="19"/>
      <c r="D75" s="20" t="s">
        <v>89</v>
      </c>
      <c r="E75" s="45">
        <f>E76</f>
        <v>11676.07</v>
      </c>
      <c r="F75" s="45">
        <v>24820</v>
      </c>
      <c r="G75" s="45">
        <v>24820</v>
      </c>
      <c r="H75" s="45">
        <f t="shared" ref="H75" si="19">H76</f>
        <v>7913.85</v>
      </c>
      <c r="I75" s="46">
        <f t="shared" si="18"/>
        <v>67.778370633269589</v>
      </c>
      <c r="J75" s="46">
        <f>(H75/G75)*100</f>
        <v>31.884971796937954</v>
      </c>
    </row>
    <row r="76" spans="2:10" x14ac:dyDescent="0.25">
      <c r="B76" s="21">
        <v>372</v>
      </c>
      <c r="C76" s="22"/>
      <c r="D76" s="21" t="s">
        <v>90</v>
      </c>
      <c r="E76" s="45">
        <f>SUM(E77:E78)</f>
        <v>11676.07</v>
      </c>
      <c r="F76" s="45"/>
      <c r="G76" s="45"/>
      <c r="H76" s="45">
        <f t="shared" ref="H76" si="20">SUM(H77:H78)</f>
        <v>7913.85</v>
      </c>
      <c r="I76" s="46">
        <f t="shared" si="18"/>
        <v>67.778370633269589</v>
      </c>
      <c r="J76" s="46"/>
    </row>
    <row r="77" spans="2:10" x14ac:dyDescent="0.25">
      <c r="B77" s="23"/>
      <c r="C77" s="24">
        <v>3721</v>
      </c>
      <c r="D77" s="23" t="s">
        <v>91</v>
      </c>
      <c r="E77" s="42">
        <v>4554.54</v>
      </c>
      <c r="F77" s="44"/>
      <c r="G77" s="44"/>
      <c r="H77" s="115">
        <v>5920.25</v>
      </c>
      <c r="I77" s="43">
        <f t="shared" si="18"/>
        <v>129.98568461359434</v>
      </c>
      <c r="J77" s="43"/>
    </row>
    <row r="78" spans="2:10" x14ac:dyDescent="0.25">
      <c r="B78" s="23"/>
      <c r="C78" s="24">
        <v>3722</v>
      </c>
      <c r="D78" s="23" t="s">
        <v>92</v>
      </c>
      <c r="E78" s="42">
        <v>7121.53</v>
      </c>
      <c r="F78" s="44"/>
      <c r="G78" s="44"/>
      <c r="H78" s="115">
        <v>1993.6</v>
      </c>
      <c r="I78" s="43">
        <f t="shared" si="18"/>
        <v>27.993984438737179</v>
      </c>
      <c r="J78" s="43"/>
    </row>
    <row r="79" spans="2:10" ht="15.75" x14ac:dyDescent="0.25">
      <c r="B79" s="17">
        <v>4</v>
      </c>
      <c r="C79" s="17"/>
      <c r="D79" s="25" t="s">
        <v>4</v>
      </c>
      <c r="E79" s="45">
        <f>E80</f>
        <v>7982.55</v>
      </c>
      <c r="F79" s="45">
        <f>F80</f>
        <v>8800</v>
      </c>
      <c r="G79" s="45">
        <f>G80</f>
        <v>8800</v>
      </c>
      <c r="H79" s="45">
        <f>H80</f>
        <v>0</v>
      </c>
      <c r="I79" s="46">
        <f t="shared" si="18"/>
        <v>0</v>
      </c>
      <c r="J79" s="46">
        <f>(H79/G79)*100</f>
        <v>0</v>
      </c>
    </row>
    <row r="80" spans="2:10" ht="28.5" x14ac:dyDescent="0.25">
      <c r="B80" s="19">
        <v>42</v>
      </c>
      <c r="C80" s="19"/>
      <c r="D80" s="26" t="s">
        <v>93</v>
      </c>
      <c r="E80" s="45">
        <f>E81</f>
        <v>7982.55</v>
      </c>
      <c r="F80" s="45">
        <v>8800</v>
      </c>
      <c r="G80" s="45">
        <v>8800</v>
      </c>
      <c r="H80" s="45">
        <f>H81</f>
        <v>0</v>
      </c>
      <c r="I80" s="46">
        <f t="shared" si="18"/>
        <v>0</v>
      </c>
      <c r="J80" s="46">
        <f>(H80/G80)*100</f>
        <v>0</v>
      </c>
    </row>
    <row r="81" spans="2:10" x14ac:dyDescent="0.25">
      <c r="B81" s="27" t="s">
        <v>94</v>
      </c>
      <c r="C81" s="22"/>
      <c r="D81" s="27" t="s">
        <v>95</v>
      </c>
      <c r="E81" s="45">
        <f>SUM(E82:E83)</f>
        <v>7982.55</v>
      </c>
      <c r="F81" s="45"/>
      <c r="G81" s="45"/>
      <c r="H81" s="45">
        <f>SUM(H82:H83)</f>
        <v>0</v>
      </c>
      <c r="I81" s="46">
        <f t="shared" si="18"/>
        <v>0</v>
      </c>
      <c r="J81" s="46"/>
    </row>
    <row r="82" spans="2:10" x14ac:dyDescent="0.25">
      <c r="B82" s="28"/>
      <c r="C82" s="24">
        <v>4225</v>
      </c>
      <c r="D82" s="28" t="s">
        <v>134</v>
      </c>
      <c r="E82" s="42">
        <v>0</v>
      </c>
      <c r="F82" s="44"/>
      <c r="G82" s="44"/>
      <c r="H82" s="115">
        <v>0</v>
      </c>
      <c r="I82" s="43" t="e">
        <f t="shared" si="18"/>
        <v>#DIV/0!</v>
      </c>
      <c r="J82" s="43"/>
    </row>
    <row r="83" spans="2:10" x14ac:dyDescent="0.25">
      <c r="B83" s="28"/>
      <c r="C83" s="24">
        <v>4227</v>
      </c>
      <c r="D83" s="28" t="s">
        <v>96</v>
      </c>
      <c r="E83" s="42">
        <v>7982.55</v>
      </c>
      <c r="F83" s="44"/>
      <c r="G83" s="44"/>
      <c r="H83" s="115">
        <v>0</v>
      </c>
      <c r="I83" s="43">
        <f t="shared" si="18"/>
        <v>0</v>
      </c>
      <c r="J83" s="43"/>
    </row>
  </sheetData>
  <mergeCells count="11">
    <mergeCell ref="B1:J1"/>
    <mergeCell ref="B2:J2"/>
    <mergeCell ref="B4:J4"/>
    <mergeCell ref="B5:J5"/>
    <mergeCell ref="B29:D29"/>
    <mergeCell ref="B8:D8"/>
    <mergeCell ref="B28:D28"/>
    <mergeCell ref="B7:D7"/>
    <mergeCell ref="B6:J6"/>
    <mergeCell ref="B25:J25"/>
    <mergeCell ref="B3:J3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M30"/>
  <sheetViews>
    <sheetView workbookViewId="0">
      <selection activeCell="B2" sqref="B2:J2"/>
    </sheetView>
  </sheetViews>
  <sheetFormatPr defaultRowHeight="15" x14ac:dyDescent="0.25"/>
  <cols>
    <col min="1" max="1" width="0.7109375" customWidth="1"/>
    <col min="2" max="2" width="4.5703125" customWidth="1"/>
    <col min="3" max="3" width="4.42578125" bestFit="1" customWidth="1"/>
    <col min="4" max="4" width="48.42578125" customWidth="1"/>
    <col min="5" max="5" width="24.28515625" bestFit="1" customWidth="1"/>
    <col min="6" max="6" width="19.42578125" bestFit="1" customWidth="1"/>
    <col min="7" max="7" width="18.7109375" bestFit="1" customWidth="1"/>
    <col min="8" max="8" width="24.28515625" bestFit="1" customWidth="1"/>
    <col min="9" max="9" width="9" bestFit="1" customWidth="1"/>
    <col min="10" max="10" width="8" bestFit="1" customWidth="1"/>
  </cols>
  <sheetData>
    <row r="1" spans="2:10" ht="18" x14ac:dyDescent="0.25">
      <c r="B1" s="15"/>
      <c r="C1" s="15"/>
      <c r="D1" s="15"/>
      <c r="E1" s="15"/>
      <c r="F1" s="15"/>
      <c r="G1" s="15"/>
      <c r="H1" s="16"/>
      <c r="I1" s="16"/>
      <c r="J1" s="16"/>
    </row>
    <row r="2" spans="2:10" ht="15.75" customHeight="1" x14ac:dyDescent="0.25">
      <c r="B2" s="120" t="s">
        <v>21</v>
      </c>
      <c r="C2" s="120"/>
      <c r="D2" s="120"/>
      <c r="E2" s="120"/>
      <c r="F2" s="120"/>
      <c r="G2" s="120"/>
      <c r="H2" s="120"/>
      <c r="I2" s="120"/>
      <c r="J2" s="120"/>
    </row>
    <row r="3" spans="2:10" ht="18" x14ac:dyDescent="0.25">
      <c r="B3" s="15"/>
      <c r="C3" s="15"/>
      <c r="D3" s="15"/>
      <c r="E3" s="15"/>
      <c r="F3" s="15"/>
      <c r="G3" s="15"/>
      <c r="H3" s="16"/>
      <c r="I3" s="16"/>
      <c r="J3" s="16"/>
    </row>
    <row r="4" spans="2:10" ht="25.5" x14ac:dyDescent="0.25">
      <c r="B4" s="149" t="s">
        <v>5</v>
      </c>
      <c r="C4" s="150"/>
      <c r="D4" s="152"/>
      <c r="E4" s="103" t="s">
        <v>148</v>
      </c>
      <c r="F4" s="103" t="s">
        <v>152</v>
      </c>
      <c r="G4" s="103" t="s">
        <v>153</v>
      </c>
      <c r="H4" s="103" t="s">
        <v>154</v>
      </c>
      <c r="I4" s="103" t="s">
        <v>10</v>
      </c>
      <c r="J4" s="103" t="s">
        <v>10</v>
      </c>
    </row>
    <row r="5" spans="2:10" x14ac:dyDescent="0.25">
      <c r="B5" s="147">
        <v>1</v>
      </c>
      <c r="C5" s="148"/>
      <c r="D5" s="148"/>
      <c r="E5" s="9">
        <v>2</v>
      </c>
      <c r="F5" s="8">
        <v>3</v>
      </c>
      <c r="G5" s="8">
        <v>4</v>
      </c>
      <c r="H5" s="8">
        <v>5</v>
      </c>
      <c r="I5" s="8" t="s">
        <v>129</v>
      </c>
      <c r="J5" s="8" t="s">
        <v>130</v>
      </c>
    </row>
    <row r="6" spans="2:10" ht="18.75" x14ac:dyDescent="0.25">
      <c r="B6" s="33"/>
      <c r="C6" s="33"/>
      <c r="D6" s="34" t="s">
        <v>97</v>
      </c>
      <c r="E6" s="48">
        <f>E7+E9+E11+E14</f>
        <v>440796.15</v>
      </c>
      <c r="F6" s="48">
        <f t="shared" ref="F6:G6" si="0">F7+F9+F11+F14</f>
        <v>997175</v>
      </c>
      <c r="G6" s="48">
        <f t="shared" si="0"/>
        <v>997175</v>
      </c>
      <c r="H6" s="48">
        <f>H7+H9+H11+H14</f>
        <v>525839.71</v>
      </c>
      <c r="I6" s="48">
        <f t="shared" ref="I6:I15" si="1">(H6/E6)*100</f>
        <v>119.29317213864049</v>
      </c>
      <c r="J6" s="48">
        <f>(H6/G6)*100</f>
        <v>52.732941559906735</v>
      </c>
    </row>
    <row r="7" spans="2:10" ht="15.75" x14ac:dyDescent="0.25">
      <c r="B7" s="17">
        <v>1</v>
      </c>
      <c r="C7" s="17"/>
      <c r="D7" s="29" t="s">
        <v>98</v>
      </c>
      <c r="E7" s="50">
        <f>E8</f>
        <v>395320.25</v>
      </c>
      <c r="F7" s="50">
        <f t="shared" ref="F7:H7" si="2">F8</f>
        <v>969940</v>
      </c>
      <c r="G7" s="50">
        <f t="shared" si="2"/>
        <v>969940</v>
      </c>
      <c r="H7" s="50">
        <f t="shared" si="2"/>
        <v>514199.55</v>
      </c>
      <c r="I7" s="48">
        <f t="shared" si="1"/>
        <v>130.07164444523141</v>
      </c>
      <c r="J7" s="48">
        <f t="shared" ref="J7:J15" si="3">(H7/G7)*100</f>
        <v>53.013542074767507</v>
      </c>
    </row>
    <row r="8" spans="2:10" ht="15.75" x14ac:dyDescent="0.25">
      <c r="B8" s="35"/>
      <c r="C8" s="35">
        <v>11</v>
      </c>
      <c r="D8" s="36" t="s">
        <v>98</v>
      </c>
      <c r="E8" s="51">
        <v>395320.25</v>
      </c>
      <c r="F8" s="51">
        <v>969940</v>
      </c>
      <c r="G8" s="51">
        <v>969940</v>
      </c>
      <c r="H8" s="49">
        <v>514199.55</v>
      </c>
      <c r="I8" s="53">
        <f t="shared" si="1"/>
        <v>130.07164444523141</v>
      </c>
      <c r="J8" s="53">
        <f t="shared" si="3"/>
        <v>53.013542074767507</v>
      </c>
    </row>
    <row r="9" spans="2:10" ht="15.75" x14ac:dyDescent="0.25">
      <c r="B9" s="17">
        <v>4</v>
      </c>
      <c r="C9" s="17"/>
      <c r="D9" s="29" t="s">
        <v>99</v>
      </c>
      <c r="E9" s="50">
        <f>E10</f>
        <v>800</v>
      </c>
      <c r="F9" s="50">
        <f t="shared" ref="F9:H9" si="4">F10</f>
        <v>1500</v>
      </c>
      <c r="G9" s="50">
        <f t="shared" si="4"/>
        <v>1500</v>
      </c>
      <c r="H9" s="50">
        <f t="shared" si="4"/>
        <v>634.62</v>
      </c>
      <c r="I9" s="48">
        <f t="shared" si="1"/>
        <v>79.327500000000001</v>
      </c>
      <c r="J9" s="48">
        <f t="shared" si="3"/>
        <v>42.308</v>
      </c>
    </row>
    <row r="10" spans="2:10" ht="15.75" x14ac:dyDescent="0.25">
      <c r="B10" s="35"/>
      <c r="C10" s="35">
        <v>43</v>
      </c>
      <c r="D10" s="36" t="s">
        <v>100</v>
      </c>
      <c r="E10" s="51">
        <v>800</v>
      </c>
      <c r="F10" s="51">
        <v>1500</v>
      </c>
      <c r="G10" s="51">
        <v>1500</v>
      </c>
      <c r="H10" s="49">
        <v>634.62</v>
      </c>
      <c r="I10" s="53">
        <f t="shared" si="1"/>
        <v>79.327500000000001</v>
      </c>
      <c r="J10" s="53">
        <f t="shared" si="3"/>
        <v>42.308</v>
      </c>
    </row>
    <row r="11" spans="2:10" ht="15.75" x14ac:dyDescent="0.25">
      <c r="B11" s="17">
        <v>5</v>
      </c>
      <c r="C11" s="17"/>
      <c r="D11" s="29" t="s">
        <v>101</v>
      </c>
      <c r="E11" s="50">
        <f>E12+E13</f>
        <v>40209.9</v>
      </c>
      <c r="F11" s="50">
        <f t="shared" ref="F11:H11" si="5">F12+F13</f>
        <v>11735</v>
      </c>
      <c r="G11" s="50">
        <f t="shared" ref="G11" si="6">G12+G13</f>
        <v>11735</v>
      </c>
      <c r="H11" s="50">
        <f t="shared" si="5"/>
        <v>4299.54</v>
      </c>
      <c r="I11" s="48">
        <f t="shared" si="1"/>
        <v>10.69273984764946</v>
      </c>
      <c r="J11" s="48">
        <f t="shared" si="3"/>
        <v>36.638602471239878</v>
      </c>
    </row>
    <row r="12" spans="2:10" ht="15.75" x14ac:dyDescent="0.25">
      <c r="B12" s="35"/>
      <c r="C12" s="35">
        <v>52</v>
      </c>
      <c r="D12" s="36" t="s">
        <v>102</v>
      </c>
      <c r="E12" s="51">
        <v>0</v>
      </c>
      <c r="F12" s="52">
        <v>11735</v>
      </c>
      <c r="G12" s="52">
        <v>11735</v>
      </c>
      <c r="H12" s="49">
        <v>0</v>
      </c>
      <c r="I12" s="53" t="e">
        <f t="shared" si="1"/>
        <v>#DIV/0!</v>
      </c>
      <c r="J12" s="53">
        <f t="shared" si="3"/>
        <v>0</v>
      </c>
    </row>
    <row r="13" spans="2:10" ht="15.75" x14ac:dyDescent="0.25">
      <c r="B13" s="35"/>
      <c r="C13" s="35">
        <v>58</v>
      </c>
      <c r="D13" s="36" t="s">
        <v>127</v>
      </c>
      <c r="E13" s="51">
        <v>40209.9</v>
      </c>
      <c r="F13" s="52">
        <v>0</v>
      </c>
      <c r="G13" s="52">
        <v>0</v>
      </c>
      <c r="H13" s="49">
        <v>4299.54</v>
      </c>
      <c r="I13" s="53">
        <f t="shared" si="1"/>
        <v>10.69273984764946</v>
      </c>
      <c r="J13" s="53" t="e">
        <f t="shared" si="3"/>
        <v>#DIV/0!</v>
      </c>
    </row>
    <row r="14" spans="2:10" ht="15.75" x14ac:dyDescent="0.25">
      <c r="B14" s="62">
        <v>6</v>
      </c>
      <c r="C14" s="62"/>
      <c r="D14" s="63" t="s">
        <v>103</v>
      </c>
      <c r="E14" s="64">
        <f>E15</f>
        <v>4466</v>
      </c>
      <c r="F14" s="64">
        <f t="shared" ref="F14:H14" si="7">F15</f>
        <v>14000</v>
      </c>
      <c r="G14" s="64">
        <f t="shared" si="7"/>
        <v>14000</v>
      </c>
      <c r="H14" s="64">
        <f t="shared" si="7"/>
        <v>6706</v>
      </c>
      <c r="I14" s="65">
        <f t="shared" si="1"/>
        <v>150.15673981191222</v>
      </c>
      <c r="J14" s="48">
        <f t="shared" si="3"/>
        <v>47.9</v>
      </c>
    </row>
    <row r="15" spans="2:10" ht="15.75" x14ac:dyDescent="0.25">
      <c r="B15" s="35"/>
      <c r="C15" s="35">
        <v>61</v>
      </c>
      <c r="D15" s="36" t="s">
        <v>103</v>
      </c>
      <c r="E15" s="51">
        <v>4466</v>
      </c>
      <c r="F15" s="52">
        <v>14000</v>
      </c>
      <c r="G15" s="52">
        <v>14000</v>
      </c>
      <c r="H15" s="49">
        <v>6706</v>
      </c>
      <c r="I15" s="53">
        <f t="shared" si="1"/>
        <v>150.15673981191222</v>
      </c>
      <c r="J15" s="53">
        <f t="shared" si="3"/>
        <v>47.9</v>
      </c>
    </row>
    <row r="16" spans="2:10" ht="15.75" x14ac:dyDescent="0.25">
      <c r="B16" s="56"/>
      <c r="C16" s="56"/>
      <c r="D16" s="57"/>
      <c r="E16" s="58"/>
      <c r="F16" s="59"/>
      <c r="G16" s="59"/>
      <c r="H16" s="60"/>
      <c r="I16" s="61"/>
      <c r="J16" s="61"/>
    </row>
    <row r="17" spans="2:13" ht="18.75" x14ac:dyDescent="0.25">
      <c r="B17" s="22"/>
      <c r="C17" s="22"/>
      <c r="D17" s="34" t="s">
        <v>104</v>
      </c>
      <c r="E17" s="50">
        <f>E18+E20+E22+E25</f>
        <v>521642.69999999995</v>
      </c>
      <c r="F17" s="50">
        <f t="shared" ref="F17:H17" si="8">F18+F20+F22+F25</f>
        <v>997175</v>
      </c>
      <c r="G17" s="50">
        <f t="shared" ref="G17" si="9">G18+G20+G22+G25</f>
        <v>997175</v>
      </c>
      <c r="H17" s="50">
        <f t="shared" si="8"/>
        <v>520647.05</v>
      </c>
      <c r="I17" s="48">
        <f t="shared" ref="I17:I26" si="10">(H17/E17)*100</f>
        <v>99.80913180611941</v>
      </c>
      <c r="J17" s="48">
        <f>(H17/G17)*100</f>
        <v>52.212204477649358</v>
      </c>
    </row>
    <row r="18" spans="2:13" ht="15.75" customHeight="1" x14ac:dyDescent="0.25">
      <c r="B18" s="66">
        <v>1</v>
      </c>
      <c r="C18" s="66"/>
      <c r="D18" s="67" t="s">
        <v>98</v>
      </c>
      <c r="E18" s="54">
        <f>E19</f>
        <v>457334.54</v>
      </c>
      <c r="F18" s="54">
        <f t="shared" ref="F18:H18" si="11">F19</f>
        <v>969940</v>
      </c>
      <c r="G18" s="54">
        <f t="shared" si="11"/>
        <v>969940</v>
      </c>
      <c r="H18" s="54">
        <f t="shared" si="11"/>
        <v>519728.79</v>
      </c>
      <c r="I18" s="55">
        <f t="shared" si="10"/>
        <v>113.64302158328125</v>
      </c>
      <c r="J18" s="48">
        <f t="shared" ref="J18:J26" si="12">(H18/G18)*100</f>
        <v>53.583602078479075</v>
      </c>
    </row>
    <row r="19" spans="2:13" ht="15.75" customHeight="1" x14ac:dyDescent="0.25">
      <c r="B19" s="35"/>
      <c r="C19" s="35">
        <v>11</v>
      </c>
      <c r="D19" s="36" t="s">
        <v>98</v>
      </c>
      <c r="E19" s="51">
        <v>457334.54</v>
      </c>
      <c r="F19" s="51">
        <v>969940</v>
      </c>
      <c r="G19" s="51">
        <v>969940</v>
      </c>
      <c r="H19" s="49">
        <v>519728.79</v>
      </c>
      <c r="I19" s="53">
        <f t="shared" si="10"/>
        <v>113.64302158328125</v>
      </c>
      <c r="J19" s="53">
        <f t="shared" si="12"/>
        <v>53.583602078479075</v>
      </c>
    </row>
    <row r="20" spans="2:13" ht="15.75" x14ac:dyDescent="0.25">
      <c r="B20" s="17">
        <v>4</v>
      </c>
      <c r="C20" s="17"/>
      <c r="D20" s="29" t="s">
        <v>99</v>
      </c>
      <c r="E20" s="50">
        <f>E21</f>
        <v>800</v>
      </c>
      <c r="F20" s="50">
        <f t="shared" ref="F20:H20" si="13">F21</f>
        <v>1500</v>
      </c>
      <c r="G20" s="50">
        <f t="shared" si="13"/>
        <v>1500</v>
      </c>
      <c r="H20" s="50">
        <f t="shared" si="13"/>
        <v>634.62</v>
      </c>
      <c r="I20" s="48">
        <f t="shared" si="10"/>
        <v>79.327500000000001</v>
      </c>
      <c r="J20" s="48">
        <f t="shared" si="12"/>
        <v>42.308</v>
      </c>
    </row>
    <row r="21" spans="2:13" ht="15.75" x14ac:dyDescent="0.25">
      <c r="B21" s="35"/>
      <c r="C21" s="35">
        <v>43</v>
      </c>
      <c r="D21" s="36" t="s">
        <v>100</v>
      </c>
      <c r="E21" s="51">
        <v>800</v>
      </c>
      <c r="F21" s="51">
        <v>1500</v>
      </c>
      <c r="G21" s="51">
        <v>1500</v>
      </c>
      <c r="H21" s="49">
        <v>634.62</v>
      </c>
      <c r="I21" s="53">
        <f t="shared" si="10"/>
        <v>79.327500000000001</v>
      </c>
      <c r="J21" s="53">
        <f t="shared" si="12"/>
        <v>42.308</v>
      </c>
    </row>
    <row r="22" spans="2:13" ht="15.75" x14ac:dyDescent="0.25">
      <c r="B22" s="17">
        <v>5</v>
      </c>
      <c r="C22" s="17"/>
      <c r="D22" s="29" t="s">
        <v>101</v>
      </c>
      <c r="E22" s="50">
        <f>E23+E24</f>
        <v>57867.869999999995</v>
      </c>
      <c r="F22" s="50">
        <f t="shared" ref="F22:H22" si="14">F23+F24</f>
        <v>11735</v>
      </c>
      <c r="G22" s="50">
        <f t="shared" ref="G22" si="15">G23+G24</f>
        <v>11735</v>
      </c>
      <c r="H22" s="50">
        <f t="shared" si="14"/>
        <v>0</v>
      </c>
      <c r="I22" s="48">
        <f t="shared" si="10"/>
        <v>0</v>
      </c>
      <c r="J22" s="48">
        <f t="shared" si="12"/>
        <v>0</v>
      </c>
    </row>
    <row r="23" spans="2:13" ht="15.75" x14ac:dyDescent="0.25">
      <c r="B23" s="35"/>
      <c r="C23" s="35">
        <v>52</v>
      </c>
      <c r="D23" s="36" t="s">
        <v>102</v>
      </c>
      <c r="E23" s="51">
        <v>10855.17</v>
      </c>
      <c r="F23" s="52">
        <v>11735</v>
      </c>
      <c r="G23" s="52">
        <v>11735</v>
      </c>
      <c r="H23" s="49">
        <v>0</v>
      </c>
      <c r="I23" s="53">
        <f t="shared" si="10"/>
        <v>0</v>
      </c>
      <c r="J23" s="53">
        <f t="shared" si="12"/>
        <v>0</v>
      </c>
    </row>
    <row r="24" spans="2:13" ht="15.75" x14ac:dyDescent="0.25">
      <c r="B24" s="35"/>
      <c r="C24" s="35">
        <v>58</v>
      </c>
      <c r="D24" s="36" t="s">
        <v>127</v>
      </c>
      <c r="E24" s="51">
        <v>47012.7</v>
      </c>
      <c r="F24" s="52">
        <v>0</v>
      </c>
      <c r="G24" s="52">
        <v>0</v>
      </c>
      <c r="H24" s="49">
        <v>0</v>
      </c>
      <c r="I24" s="53">
        <f t="shared" si="10"/>
        <v>0</v>
      </c>
      <c r="J24" s="53" t="e">
        <f t="shared" si="12"/>
        <v>#DIV/0!</v>
      </c>
    </row>
    <row r="25" spans="2:13" ht="15.75" x14ac:dyDescent="0.25">
      <c r="B25" s="17">
        <v>6</v>
      </c>
      <c r="C25" s="17"/>
      <c r="D25" s="29" t="s">
        <v>103</v>
      </c>
      <c r="E25" s="50">
        <f>E26</f>
        <v>5640.29</v>
      </c>
      <c r="F25" s="50">
        <f t="shared" ref="F25:H25" si="16">F26</f>
        <v>14000</v>
      </c>
      <c r="G25" s="50">
        <f t="shared" si="16"/>
        <v>14000</v>
      </c>
      <c r="H25" s="50">
        <f t="shared" si="16"/>
        <v>283.64</v>
      </c>
      <c r="I25" s="48">
        <f t="shared" si="10"/>
        <v>5.0288194401351705</v>
      </c>
      <c r="J25" s="48">
        <f t="shared" si="12"/>
        <v>2.0259999999999998</v>
      </c>
    </row>
    <row r="26" spans="2:13" ht="15.75" x14ac:dyDescent="0.25">
      <c r="B26" s="35"/>
      <c r="C26" s="35">
        <v>61</v>
      </c>
      <c r="D26" s="36" t="s">
        <v>103</v>
      </c>
      <c r="E26" s="51">
        <v>5640.29</v>
      </c>
      <c r="F26" s="52">
        <v>14000</v>
      </c>
      <c r="G26" s="52">
        <v>14000</v>
      </c>
      <c r="H26" s="49">
        <v>283.64</v>
      </c>
      <c r="I26" s="53">
        <f t="shared" si="10"/>
        <v>5.0288194401351705</v>
      </c>
      <c r="J26" s="53">
        <f t="shared" si="12"/>
        <v>2.0259999999999998</v>
      </c>
    </row>
    <row r="28" spans="2:13" ht="15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</sheetData>
  <mergeCells count="3">
    <mergeCell ref="B2:J2"/>
    <mergeCell ref="B4:D4"/>
    <mergeCell ref="B5:D5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J17"/>
  <sheetViews>
    <sheetView workbookViewId="0">
      <selection activeCell="B2" sqref="B2:J2"/>
    </sheetView>
  </sheetViews>
  <sheetFormatPr defaultRowHeight="15" x14ac:dyDescent="0.25"/>
  <cols>
    <col min="1" max="1" width="0.7109375" customWidth="1"/>
    <col min="2" max="2" width="3.5703125" bestFit="1" customWidth="1"/>
    <col min="3" max="3" width="5.85546875" customWidth="1"/>
    <col min="4" max="5" width="24.28515625" bestFit="1" customWidth="1"/>
    <col min="6" max="6" width="19.42578125" bestFit="1" customWidth="1"/>
    <col min="7" max="7" width="18.7109375" bestFit="1" customWidth="1"/>
    <col min="8" max="8" width="24.28515625" bestFit="1" customWidth="1"/>
    <col min="9" max="10" width="8" bestFit="1" customWidth="1"/>
  </cols>
  <sheetData>
    <row r="1" spans="2:10" ht="18" x14ac:dyDescent="0.25">
      <c r="B1" s="2"/>
      <c r="C1" s="2"/>
      <c r="D1" s="2"/>
      <c r="E1" s="2"/>
      <c r="F1" s="2"/>
      <c r="G1" s="2"/>
      <c r="H1" s="3"/>
      <c r="I1" s="3"/>
      <c r="J1" s="3"/>
    </row>
    <row r="2" spans="2:10" ht="15.75" customHeight="1" x14ac:dyDescent="0.25">
      <c r="B2" s="120" t="s">
        <v>22</v>
      </c>
      <c r="C2" s="120"/>
      <c r="D2" s="120"/>
      <c r="E2" s="120"/>
      <c r="F2" s="120"/>
      <c r="G2" s="120"/>
      <c r="H2" s="120"/>
      <c r="I2" s="120"/>
      <c r="J2" s="120"/>
    </row>
    <row r="3" spans="2:10" ht="18" x14ac:dyDescent="0.25">
      <c r="B3" s="15"/>
      <c r="C3" s="15"/>
      <c r="D3" s="15"/>
      <c r="E3" s="15"/>
      <c r="F3" s="15"/>
      <c r="G3" s="15"/>
      <c r="H3" s="16"/>
      <c r="I3" s="16"/>
      <c r="J3" s="16"/>
    </row>
    <row r="4" spans="2:10" ht="25.5" x14ac:dyDescent="0.25">
      <c r="B4" s="149" t="s">
        <v>5</v>
      </c>
      <c r="C4" s="150"/>
      <c r="D4" s="152"/>
      <c r="E4" s="103" t="s">
        <v>148</v>
      </c>
      <c r="F4" s="103" t="s">
        <v>152</v>
      </c>
      <c r="G4" s="103" t="s">
        <v>153</v>
      </c>
      <c r="H4" s="103" t="s">
        <v>154</v>
      </c>
      <c r="I4" s="103" t="s">
        <v>10</v>
      </c>
      <c r="J4" s="103" t="s">
        <v>10</v>
      </c>
    </row>
    <row r="5" spans="2:10" x14ac:dyDescent="0.25">
      <c r="B5" s="147">
        <v>1</v>
      </c>
      <c r="C5" s="148"/>
      <c r="D5" s="148"/>
      <c r="E5" s="9">
        <v>2</v>
      </c>
      <c r="F5" s="8">
        <v>3</v>
      </c>
      <c r="G5" s="8">
        <v>4</v>
      </c>
      <c r="H5" s="8">
        <v>5</v>
      </c>
      <c r="I5" s="8" t="s">
        <v>129</v>
      </c>
      <c r="J5" s="8" t="s">
        <v>130</v>
      </c>
    </row>
    <row r="6" spans="2:10" ht="15.75" customHeight="1" x14ac:dyDescent="0.25">
      <c r="B6" s="104" t="s">
        <v>105</v>
      </c>
      <c r="C6" s="17"/>
      <c r="D6" s="18" t="s">
        <v>106</v>
      </c>
      <c r="E6" s="45">
        <f>E7+E8+E9</f>
        <v>521642.7</v>
      </c>
      <c r="F6" s="45">
        <f>F7+F8+F9</f>
        <v>997175</v>
      </c>
      <c r="G6" s="45">
        <f>G7+G8+G9</f>
        <v>997175</v>
      </c>
      <c r="H6" s="45">
        <f>H7+H8+H9</f>
        <v>520647.05</v>
      </c>
      <c r="I6" s="46">
        <f>(H6/E6)*100</f>
        <v>99.809131806119396</v>
      </c>
      <c r="J6" s="46">
        <f>(H6/G6)*100</f>
        <v>52.212204477649358</v>
      </c>
    </row>
    <row r="7" spans="2:10" ht="15.75" customHeight="1" x14ac:dyDescent="0.25">
      <c r="B7" s="24">
        <v>104</v>
      </c>
      <c r="C7" s="37"/>
      <c r="D7" s="23" t="s">
        <v>107</v>
      </c>
      <c r="E7" s="42">
        <v>467356.3</v>
      </c>
      <c r="F7" s="42">
        <v>997175</v>
      </c>
      <c r="G7" s="42">
        <v>997175</v>
      </c>
      <c r="H7" s="43">
        <v>520647.05</v>
      </c>
      <c r="I7" s="43">
        <f t="shared" ref="I7:I9" si="0">(H7/E7)*100</f>
        <v>111.40259583534018</v>
      </c>
      <c r="J7" s="43">
        <f>(H7/G7)*100</f>
        <v>52.212204477649358</v>
      </c>
    </row>
    <row r="8" spans="2:10" ht="51" x14ac:dyDescent="0.25">
      <c r="B8" s="24">
        <v>107</v>
      </c>
      <c r="C8" s="37"/>
      <c r="D8" s="23" t="s">
        <v>112</v>
      </c>
      <c r="E8" s="42">
        <v>7273.7</v>
      </c>
      <c r="F8" s="42">
        <v>0</v>
      </c>
      <c r="G8" s="42">
        <v>0</v>
      </c>
      <c r="H8" s="43">
        <v>0</v>
      </c>
      <c r="I8" s="43">
        <f t="shared" si="0"/>
        <v>0</v>
      </c>
      <c r="J8" s="43" t="e">
        <f t="shared" ref="J8" si="1">(H8/G8)*100</f>
        <v>#DIV/0!</v>
      </c>
    </row>
    <row r="9" spans="2:10" ht="38.25" x14ac:dyDescent="0.25">
      <c r="B9" s="24">
        <v>109</v>
      </c>
      <c r="C9" s="37"/>
      <c r="D9" s="23" t="s">
        <v>113</v>
      </c>
      <c r="E9" s="42">
        <v>47012.7</v>
      </c>
      <c r="F9" s="42">
        <v>0</v>
      </c>
      <c r="G9" s="42">
        <v>0</v>
      </c>
      <c r="H9" s="43">
        <v>0</v>
      </c>
      <c r="I9" s="43">
        <f t="shared" si="0"/>
        <v>0</v>
      </c>
      <c r="J9" s="43" t="e">
        <f>(H9/G9)*100</f>
        <v>#DIV/0!</v>
      </c>
    </row>
    <row r="13" spans="2:10" x14ac:dyDescent="0.25">
      <c r="G13" s="114"/>
    </row>
    <row r="15" spans="2:10" x14ac:dyDescent="0.25">
      <c r="B15" s="7"/>
      <c r="C15" s="7"/>
      <c r="D15" s="7"/>
      <c r="E15" s="7"/>
      <c r="F15" s="7"/>
      <c r="G15" s="7"/>
      <c r="H15" s="7"/>
      <c r="I15" s="7"/>
      <c r="J15" s="7"/>
    </row>
    <row r="16" spans="2:10" x14ac:dyDescent="0.25">
      <c r="B16" s="7"/>
      <c r="C16" s="7"/>
      <c r="D16" s="7"/>
      <c r="E16" s="7"/>
      <c r="F16" s="7"/>
      <c r="G16" s="7"/>
      <c r="H16" s="7"/>
      <c r="I16" s="7"/>
      <c r="J16" s="7"/>
    </row>
    <row r="17" spans="2:10" x14ac:dyDescent="0.25">
      <c r="B17" s="7"/>
      <c r="C17" s="7"/>
      <c r="D17" s="7"/>
      <c r="E17" s="7"/>
      <c r="F17" s="7"/>
      <c r="G17" s="7"/>
      <c r="H17" s="7"/>
      <c r="I17" s="7"/>
      <c r="J17" s="7"/>
    </row>
  </sheetData>
  <mergeCells count="3">
    <mergeCell ref="B2:J2"/>
    <mergeCell ref="B5:D5"/>
    <mergeCell ref="B4:D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B1:J14"/>
  <sheetViews>
    <sheetView workbookViewId="0">
      <selection activeCell="B2" sqref="B2:J2"/>
    </sheetView>
  </sheetViews>
  <sheetFormatPr defaultRowHeight="15" x14ac:dyDescent="0.25"/>
  <cols>
    <col min="1" max="1" width="0.7109375" customWidth="1"/>
    <col min="2" max="2" width="6.28515625" customWidth="1"/>
    <col min="3" max="3" width="3.42578125" customWidth="1"/>
    <col min="4" max="4" width="46.85546875" bestFit="1" customWidth="1"/>
    <col min="5" max="5" width="24.28515625" bestFit="1" customWidth="1"/>
    <col min="6" max="6" width="14.140625" bestFit="1" customWidth="1"/>
    <col min="7" max="7" width="18.7109375" bestFit="1" customWidth="1"/>
    <col min="8" max="8" width="24.28515625" bestFit="1" customWidth="1"/>
    <col min="9" max="10" width="8" bestFit="1" customWidth="1"/>
  </cols>
  <sheetData>
    <row r="1" spans="2:10" ht="18" customHeight="1" x14ac:dyDescent="0.25">
      <c r="B1" s="2"/>
      <c r="C1" s="2"/>
      <c r="D1" s="2"/>
      <c r="E1" s="2"/>
      <c r="F1" s="2"/>
      <c r="G1" s="2"/>
      <c r="H1" s="2"/>
      <c r="I1" s="2"/>
      <c r="J1" s="2"/>
    </row>
    <row r="2" spans="2:10" ht="15.75" customHeight="1" x14ac:dyDescent="0.25">
      <c r="B2" s="120" t="s">
        <v>7</v>
      </c>
      <c r="C2" s="120"/>
      <c r="D2" s="120"/>
      <c r="E2" s="120"/>
      <c r="F2" s="120"/>
      <c r="G2" s="120"/>
      <c r="H2" s="120"/>
      <c r="I2" s="120"/>
      <c r="J2" s="120"/>
    </row>
    <row r="3" spans="2:10" ht="18" x14ac:dyDescent="0.25">
      <c r="B3" s="15"/>
      <c r="C3" s="15"/>
      <c r="D3" s="15"/>
      <c r="E3" s="15"/>
      <c r="F3" s="15"/>
      <c r="G3" s="15"/>
      <c r="H3" s="16"/>
      <c r="I3" s="16"/>
      <c r="J3" s="16"/>
    </row>
    <row r="4" spans="2:10" ht="18" customHeight="1" x14ac:dyDescent="0.25">
      <c r="B4" s="120" t="s">
        <v>26</v>
      </c>
      <c r="C4" s="120"/>
      <c r="D4" s="120"/>
      <c r="E4" s="120"/>
      <c r="F4" s="120"/>
      <c r="G4" s="120"/>
      <c r="H4" s="120"/>
      <c r="I4" s="120"/>
      <c r="J4" s="120"/>
    </row>
    <row r="5" spans="2:10" ht="15.75" customHeight="1" x14ac:dyDescent="0.25">
      <c r="B5" s="120" t="s">
        <v>23</v>
      </c>
      <c r="C5" s="120"/>
      <c r="D5" s="120"/>
      <c r="E5" s="120"/>
      <c r="F5" s="120"/>
      <c r="G5" s="120"/>
      <c r="H5" s="120"/>
      <c r="I5" s="120"/>
      <c r="J5" s="120"/>
    </row>
    <row r="6" spans="2:10" ht="18" x14ac:dyDescent="0.25">
      <c r="B6" s="15"/>
      <c r="C6" s="15"/>
      <c r="D6" s="15"/>
      <c r="E6" s="15"/>
      <c r="F6" s="15"/>
      <c r="G6" s="15"/>
      <c r="H6" s="16"/>
      <c r="I6" s="16"/>
      <c r="J6" s="16"/>
    </row>
    <row r="7" spans="2:10" ht="25.5" customHeight="1" x14ac:dyDescent="0.25">
      <c r="B7" s="149" t="s">
        <v>5</v>
      </c>
      <c r="C7" s="150"/>
      <c r="D7" s="150"/>
      <c r="E7" s="103" t="s">
        <v>148</v>
      </c>
      <c r="F7" s="103" t="s">
        <v>152</v>
      </c>
      <c r="G7" s="103" t="s">
        <v>153</v>
      </c>
      <c r="H7" s="103" t="s">
        <v>154</v>
      </c>
      <c r="I7" s="103" t="s">
        <v>10</v>
      </c>
      <c r="J7" s="103" t="s">
        <v>10</v>
      </c>
    </row>
    <row r="8" spans="2:10" x14ac:dyDescent="0.25">
      <c r="B8" s="153">
        <v>1</v>
      </c>
      <c r="C8" s="154"/>
      <c r="D8" s="154"/>
      <c r="E8" s="9">
        <v>2</v>
      </c>
      <c r="F8" s="8">
        <v>3</v>
      </c>
      <c r="G8" s="8">
        <v>4</v>
      </c>
      <c r="H8" s="8">
        <v>5</v>
      </c>
      <c r="I8" s="8" t="s">
        <v>129</v>
      </c>
      <c r="J8" s="8" t="s">
        <v>130</v>
      </c>
    </row>
    <row r="9" spans="2:10" ht="25.5" x14ac:dyDescent="0.25">
      <c r="B9" s="38">
        <v>5</v>
      </c>
      <c r="C9" s="38"/>
      <c r="D9" s="39" t="s">
        <v>108</v>
      </c>
      <c r="E9" s="42">
        <v>0</v>
      </c>
      <c r="F9" s="42">
        <v>0</v>
      </c>
      <c r="G9" s="42">
        <v>0</v>
      </c>
      <c r="H9" s="43">
        <v>0</v>
      </c>
      <c r="I9" s="43" t="e">
        <f>(H9/E9)*100</f>
        <v>#DIV/0!</v>
      </c>
      <c r="J9" s="43" t="e">
        <f>(H9/G9)*100</f>
        <v>#DIV/0!</v>
      </c>
    </row>
    <row r="10" spans="2:10" x14ac:dyDescent="0.25">
      <c r="B10" s="38">
        <v>8</v>
      </c>
      <c r="C10" s="38"/>
      <c r="D10" s="40" t="s">
        <v>109</v>
      </c>
      <c r="E10" s="42">
        <v>0</v>
      </c>
      <c r="F10" s="42">
        <v>0</v>
      </c>
      <c r="G10" s="42">
        <v>0</v>
      </c>
      <c r="H10" s="43">
        <v>0</v>
      </c>
      <c r="I10" s="43" t="e">
        <f>(H10/E10)*100</f>
        <v>#DIV/0!</v>
      </c>
      <c r="J10" s="43" t="e">
        <f>(H10/G10)*100</f>
        <v>#DIV/0!</v>
      </c>
    </row>
    <row r="12" spans="2:10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2:10" x14ac:dyDescent="0.25">
      <c r="B13" s="7"/>
      <c r="C13" s="7"/>
      <c r="D13" s="7"/>
      <c r="E13" s="7"/>
      <c r="F13" s="7"/>
      <c r="G13" s="7"/>
      <c r="H13" s="7"/>
      <c r="I13" s="7"/>
      <c r="J13" s="7"/>
    </row>
    <row r="14" spans="2:10" x14ac:dyDescent="0.25">
      <c r="B14" s="7"/>
      <c r="C14" s="7"/>
      <c r="D14" s="7"/>
      <c r="E14" s="7"/>
      <c r="F14" s="7"/>
      <c r="G14" s="7"/>
      <c r="H14" s="7"/>
      <c r="I14" s="7"/>
      <c r="J14" s="7"/>
    </row>
  </sheetData>
  <mergeCells count="5">
    <mergeCell ref="B7:D7"/>
    <mergeCell ref="B8:D8"/>
    <mergeCell ref="B2:J2"/>
    <mergeCell ref="B4:J4"/>
    <mergeCell ref="B5:J5"/>
  </mergeCells>
  <pageMargins left="0.7" right="0.7" top="0.75" bottom="0.75" header="0.3" footer="0.3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B1:I108"/>
  <sheetViews>
    <sheetView workbookViewId="0">
      <selection activeCell="B13" sqref="B13:H13"/>
    </sheetView>
  </sheetViews>
  <sheetFormatPr defaultRowHeight="15" x14ac:dyDescent="0.25"/>
  <cols>
    <col min="1" max="1" width="0.42578125" customWidth="1"/>
    <col min="2" max="2" width="3.28515625" bestFit="1" customWidth="1"/>
    <col min="3" max="3" width="4.42578125" bestFit="1" customWidth="1"/>
    <col min="4" max="4" width="43.7109375" bestFit="1" customWidth="1"/>
    <col min="5" max="5" width="19.42578125" bestFit="1" customWidth="1"/>
    <col min="6" max="6" width="18.7109375" bestFit="1" customWidth="1"/>
    <col min="7" max="7" width="24.28515625" customWidth="1"/>
    <col min="8" max="8" width="8.7109375" bestFit="1" customWidth="1"/>
    <col min="9" max="9" width="24.28515625" customWidth="1"/>
  </cols>
  <sheetData>
    <row r="1" spans="2:9" ht="18" x14ac:dyDescent="0.25">
      <c r="B1" s="2"/>
      <c r="C1" s="2"/>
      <c r="D1" s="2"/>
      <c r="E1" s="2"/>
      <c r="F1" s="2"/>
      <c r="G1" s="2"/>
      <c r="H1" s="3"/>
      <c r="I1" s="3"/>
    </row>
    <row r="2" spans="2:9" ht="18" customHeight="1" x14ac:dyDescent="0.25">
      <c r="B2" s="120" t="s">
        <v>6</v>
      </c>
      <c r="C2" s="120"/>
      <c r="D2" s="120"/>
      <c r="E2" s="120"/>
      <c r="F2" s="120"/>
      <c r="G2" s="120"/>
      <c r="H2" s="120"/>
      <c r="I2" s="4"/>
    </row>
    <row r="3" spans="2:9" ht="18" x14ac:dyDescent="0.25">
      <c r="B3" s="15"/>
      <c r="C3" s="15"/>
      <c r="D3" s="15"/>
      <c r="E3" s="15"/>
      <c r="F3" s="15"/>
      <c r="G3" s="15"/>
      <c r="H3" s="16"/>
      <c r="I3" s="3"/>
    </row>
    <row r="4" spans="2:9" ht="15.75" x14ac:dyDescent="0.25">
      <c r="B4" s="160" t="s">
        <v>28</v>
      </c>
      <c r="C4" s="160"/>
      <c r="D4" s="160"/>
      <c r="E4" s="160"/>
      <c r="F4" s="160"/>
      <c r="G4" s="160"/>
      <c r="H4" s="160"/>
    </row>
    <row r="5" spans="2:9" ht="18" x14ac:dyDescent="0.25">
      <c r="B5" s="15"/>
      <c r="C5" s="15"/>
      <c r="D5" s="15"/>
      <c r="E5" s="15"/>
      <c r="F5" s="15"/>
      <c r="G5" s="15"/>
      <c r="H5" s="16"/>
    </row>
    <row r="6" spans="2:9" ht="27" customHeight="1" x14ac:dyDescent="0.25">
      <c r="B6" s="149" t="s">
        <v>5</v>
      </c>
      <c r="C6" s="150"/>
      <c r="D6" s="150"/>
      <c r="E6" s="103" t="s">
        <v>152</v>
      </c>
      <c r="F6" s="103" t="s">
        <v>153</v>
      </c>
      <c r="G6" s="103" t="s">
        <v>154</v>
      </c>
      <c r="H6" s="105" t="s">
        <v>10</v>
      </c>
    </row>
    <row r="7" spans="2:9" s="11" customFormat="1" ht="11.25" x14ac:dyDescent="0.2">
      <c r="B7" s="147">
        <v>1</v>
      </c>
      <c r="C7" s="148"/>
      <c r="D7" s="148"/>
      <c r="E7" s="86">
        <v>2</v>
      </c>
      <c r="F7" s="86">
        <v>3</v>
      </c>
      <c r="G7" s="86">
        <v>4</v>
      </c>
      <c r="H7" s="86" t="s">
        <v>131</v>
      </c>
    </row>
    <row r="8" spans="2:9" s="11" customFormat="1" ht="15.75" x14ac:dyDescent="0.2">
      <c r="B8" s="161" t="s">
        <v>114</v>
      </c>
      <c r="C8" s="162"/>
      <c r="D8" s="162"/>
      <c r="E8" s="162"/>
      <c r="F8" s="162"/>
      <c r="G8" s="162"/>
      <c r="H8" s="163"/>
    </row>
    <row r="9" spans="2:9" s="11" customFormat="1" ht="15.75" x14ac:dyDescent="0.2">
      <c r="B9" s="161" t="s">
        <v>115</v>
      </c>
      <c r="C9" s="162"/>
      <c r="D9" s="162"/>
      <c r="E9" s="162"/>
      <c r="F9" s="162"/>
      <c r="G9" s="162"/>
      <c r="H9" s="163"/>
    </row>
    <row r="10" spans="2:9" s="11" customFormat="1" ht="32.25" customHeight="1" x14ac:dyDescent="0.2">
      <c r="B10" s="164" t="s">
        <v>120</v>
      </c>
      <c r="C10" s="165"/>
      <c r="D10" s="165"/>
      <c r="E10" s="165"/>
      <c r="F10" s="165"/>
      <c r="G10" s="165"/>
      <c r="H10" s="166"/>
    </row>
    <row r="11" spans="2:9" ht="15.75" x14ac:dyDescent="0.25">
      <c r="B11" s="155" t="s">
        <v>116</v>
      </c>
      <c r="C11" s="155"/>
      <c r="D11" s="155"/>
      <c r="E11" s="87">
        <f>E16+E59+E69+E81+E99</f>
        <v>997175</v>
      </c>
      <c r="F11" s="87">
        <f>F16+F59+F69+F81+F99</f>
        <v>997175</v>
      </c>
      <c r="G11" s="87">
        <f>G16+G59+G69+G81+G99</f>
        <v>525839.71</v>
      </c>
      <c r="H11" s="88">
        <f>G11/F11*100</f>
        <v>52.732941559906735</v>
      </c>
    </row>
    <row r="12" spans="2:9" ht="15.75" x14ac:dyDescent="0.25">
      <c r="B12" s="155" t="s">
        <v>117</v>
      </c>
      <c r="C12" s="155"/>
      <c r="D12" s="155"/>
      <c r="E12" s="87">
        <f>E19+E72+E84+E92+E102+E62</f>
        <v>997175</v>
      </c>
      <c r="F12" s="87">
        <f>F19+F72+F84+F92+F102+F62</f>
        <v>997175</v>
      </c>
      <c r="G12" s="87">
        <f>G19+G72+G84+G92+G102+G62</f>
        <v>520647.05000000005</v>
      </c>
      <c r="H12" s="88">
        <f>G12/F12*100</f>
        <v>52.212204477649358</v>
      </c>
    </row>
    <row r="13" spans="2:9" ht="15.75" x14ac:dyDescent="0.25">
      <c r="B13" s="156" t="s">
        <v>143</v>
      </c>
      <c r="C13" s="156"/>
      <c r="D13" s="156"/>
      <c r="E13" s="156"/>
      <c r="F13" s="156"/>
      <c r="G13" s="156"/>
      <c r="H13" s="156"/>
    </row>
    <row r="14" spans="2:9" ht="15.75" x14ac:dyDescent="0.25">
      <c r="B14" s="156" t="s">
        <v>121</v>
      </c>
      <c r="C14" s="156"/>
      <c r="D14" s="156"/>
      <c r="E14" s="156"/>
      <c r="F14" s="156"/>
      <c r="G14" s="156"/>
      <c r="H14" s="156"/>
    </row>
    <row r="15" spans="2:9" ht="15.75" x14ac:dyDescent="0.25">
      <c r="B15" s="157" t="s">
        <v>122</v>
      </c>
      <c r="C15" s="158"/>
      <c r="D15" s="158"/>
      <c r="E15" s="158"/>
      <c r="F15" s="158"/>
      <c r="G15" s="158"/>
      <c r="H15" s="159"/>
    </row>
    <row r="16" spans="2:9" ht="15.75" x14ac:dyDescent="0.25">
      <c r="B16" s="17">
        <v>6</v>
      </c>
      <c r="C16" s="17"/>
      <c r="D16" s="29" t="s">
        <v>32</v>
      </c>
      <c r="E16" s="89">
        <f>E17</f>
        <v>969940</v>
      </c>
      <c r="F16" s="89">
        <f>E16</f>
        <v>969940</v>
      </c>
      <c r="G16" s="89">
        <f>G17</f>
        <v>514199.55</v>
      </c>
      <c r="H16" s="88">
        <f>G16/F16*100</f>
        <v>53.013542074767507</v>
      </c>
    </row>
    <row r="17" spans="2:8" ht="15.75" x14ac:dyDescent="0.25">
      <c r="B17" s="90">
        <v>67</v>
      </c>
      <c r="C17" s="91"/>
      <c r="D17" s="90" t="s">
        <v>43</v>
      </c>
      <c r="E17" s="92">
        <v>969940</v>
      </c>
      <c r="F17" s="89">
        <f>E17</f>
        <v>969940</v>
      </c>
      <c r="G17" s="92">
        <f>G18</f>
        <v>514199.55</v>
      </c>
      <c r="H17" s="93">
        <f>G17/F17*100</f>
        <v>53.013542074767507</v>
      </c>
    </row>
    <row r="18" spans="2:8" ht="15.75" x14ac:dyDescent="0.25">
      <c r="B18" s="22"/>
      <c r="C18" s="32">
        <v>6711</v>
      </c>
      <c r="D18" s="32" t="s">
        <v>45</v>
      </c>
      <c r="E18" s="94"/>
      <c r="F18" s="89"/>
      <c r="G18" s="94">
        <v>514199.55</v>
      </c>
      <c r="H18" s="95"/>
    </row>
    <row r="19" spans="2:8" ht="15.75" x14ac:dyDescent="0.25">
      <c r="B19" s="17">
        <v>3</v>
      </c>
      <c r="C19" s="17"/>
      <c r="D19" s="29" t="s">
        <v>47</v>
      </c>
      <c r="E19" s="89">
        <f>E20+E26+E49+E53</f>
        <v>969940</v>
      </c>
      <c r="F19" s="89">
        <f t="shared" ref="F19" si="0">E19</f>
        <v>969940</v>
      </c>
      <c r="G19" s="89">
        <f>G20+G26+G49+G53</f>
        <v>519728.79000000004</v>
      </c>
      <c r="H19" s="88">
        <f>G19/F19*100</f>
        <v>53.583602078479089</v>
      </c>
    </row>
    <row r="20" spans="2:8" ht="15.75" x14ac:dyDescent="0.25">
      <c r="B20" s="96">
        <v>31</v>
      </c>
      <c r="C20" s="91"/>
      <c r="D20" s="96" t="s">
        <v>3</v>
      </c>
      <c r="E20" s="92">
        <v>789600</v>
      </c>
      <c r="F20" s="89">
        <f>E20</f>
        <v>789600</v>
      </c>
      <c r="G20" s="92">
        <f>G21+G23+G24+G25+G22</f>
        <v>449890.54000000004</v>
      </c>
      <c r="H20" s="93">
        <f>G20/F20*100</f>
        <v>56.977018743667685</v>
      </c>
    </row>
    <row r="21" spans="2:8" ht="15.75" x14ac:dyDescent="0.25">
      <c r="B21" s="24"/>
      <c r="C21" s="24">
        <v>3111</v>
      </c>
      <c r="D21" s="23" t="s">
        <v>17</v>
      </c>
      <c r="E21" s="94"/>
      <c r="F21" s="89"/>
      <c r="G21" s="94">
        <v>326100.40000000002</v>
      </c>
      <c r="H21" s="95"/>
    </row>
    <row r="22" spans="2:8" ht="15.75" x14ac:dyDescent="0.25">
      <c r="B22" s="24"/>
      <c r="C22" s="24">
        <v>3113</v>
      </c>
      <c r="D22" s="23" t="s">
        <v>155</v>
      </c>
      <c r="E22" s="94"/>
      <c r="F22" s="89"/>
      <c r="G22" s="94">
        <v>368.38</v>
      </c>
      <c r="H22" s="95"/>
    </row>
    <row r="23" spans="2:8" ht="15.75" x14ac:dyDescent="0.25">
      <c r="B23" s="24"/>
      <c r="C23" s="24">
        <v>3114</v>
      </c>
      <c r="D23" s="23" t="s">
        <v>51</v>
      </c>
      <c r="E23" s="94"/>
      <c r="F23" s="89"/>
      <c r="G23" s="94">
        <v>49287.94</v>
      </c>
      <c r="H23" s="95"/>
    </row>
    <row r="24" spans="2:8" x14ac:dyDescent="0.25">
      <c r="B24" s="24"/>
      <c r="C24" s="23">
        <v>3121</v>
      </c>
      <c r="D24" s="23" t="s">
        <v>53</v>
      </c>
      <c r="E24" s="94"/>
      <c r="F24" s="94"/>
      <c r="G24" s="94">
        <v>11587.53</v>
      </c>
      <c r="H24" s="95"/>
    </row>
    <row r="25" spans="2:8" x14ac:dyDescent="0.25">
      <c r="B25" s="24"/>
      <c r="C25" s="23">
        <v>3132</v>
      </c>
      <c r="D25" s="23" t="s">
        <v>56</v>
      </c>
      <c r="E25" s="94"/>
      <c r="F25" s="94"/>
      <c r="G25" s="94">
        <v>62546.29</v>
      </c>
      <c r="H25" s="95"/>
    </row>
    <row r="26" spans="2:8" x14ac:dyDescent="0.25">
      <c r="B26" s="19">
        <v>32</v>
      </c>
      <c r="C26" s="91"/>
      <c r="D26" s="96" t="s">
        <v>8</v>
      </c>
      <c r="E26" s="92">
        <v>161200</v>
      </c>
      <c r="F26" s="92">
        <v>161200</v>
      </c>
      <c r="G26" s="92">
        <f>SUM(G27:G48)</f>
        <v>61727.779999999984</v>
      </c>
      <c r="H26" s="93">
        <f>G26/F26*100</f>
        <v>38.292667493796515</v>
      </c>
    </row>
    <row r="27" spans="2:8" x14ac:dyDescent="0.25">
      <c r="B27" s="24"/>
      <c r="C27" s="24">
        <v>3211</v>
      </c>
      <c r="D27" s="23" t="s">
        <v>19</v>
      </c>
      <c r="E27" s="94"/>
      <c r="F27" s="94"/>
      <c r="G27" s="94">
        <v>1013.39</v>
      </c>
      <c r="H27" s="95"/>
    </row>
    <row r="28" spans="2:8" x14ac:dyDescent="0.25">
      <c r="B28" s="24"/>
      <c r="C28" s="24">
        <v>3212</v>
      </c>
      <c r="D28" s="23" t="s">
        <v>58</v>
      </c>
      <c r="E28" s="94"/>
      <c r="F28" s="94"/>
      <c r="G28" s="94">
        <v>10302.65</v>
      </c>
      <c r="H28" s="95"/>
    </row>
    <row r="29" spans="2:8" x14ac:dyDescent="0.25">
      <c r="B29" s="24"/>
      <c r="C29" s="24">
        <v>3213</v>
      </c>
      <c r="D29" s="23" t="s">
        <v>59</v>
      </c>
      <c r="E29" s="94"/>
      <c r="F29" s="94"/>
      <c r="G29" s="94">
        <v>722</v>
      </c>
      <c r="H29" s="95"/>
    </row>
    <row r="30" spans="2:8" x14ac:dyDescent="0.25">
      <c r="B30" s="24"/>
      <c r="C30" s="24">
        <v>3221</v>
      </c>
      <c r="D30" s="23" t="s">
        <v>62</v>
      </c>
      <c r="E30" s="94"/>
      <c r="F30" s="94"/>
      <c r="G30" s="94">
        <v>3734.26</v>
      </c>
      <c r="H30" s="95"/>
    </row>
    <row r="31" spans="2:8" x14ac:dyDescent="0.25">
      <c r="B31" s="24"/>
      <c r="C31" s="24">
        <v>3222</v>
      </c>
      <c r="D31" s="23" t="s">
        <v>63</v>
      </c>
      <c r="E31" s="94"/>
      <c r="F31" s="94"/>
      <c r="G31" s="94">
        <v>17860.849999999999</v>
      </c>
      <c r="H31" s="95"/>
    </row>
    <row r="32" spans="2:8" x14ac:dyDescent="0.25">
      <c r="B32" s="24"/>
      <c r="C32" s="24">
        <v>3223</v>
      </c>
      <c r="D32" s="23" t="s">
        <v>64</v>
      </c>
      <c r="E32" s="94"/>
      <c r="F32" s="94"/>
      <c r="G32" s="94">
        <v>8764.86</v>
      </c>
      <c r="H32" s="95"/>
    </row>
    <row r="33" spans="2:8" x14ac:dyDescent="0.25">
      <c r="B33" s="24"/>
      <c r="C33" s="24">
        <v>3224</v>
      </c>
      <c r="D33" s="23" t="s">
        <v>65</v>
      </c>
      <c r="E33" s="94"/>
      <c r="F33" s="94"/>
      <c r="G33" s="94">
        <v>1019.13</v>
      </c>
      <c r="H33" s="95"/>
    </row>
    <row r="34" spans="2:8" x14ac:dyDescent="0.25">
      <c r="B34" s="24"/>
      <c r="C34" s="24">
        <v>3225</v>
      </c>
      <c r="D34" s="23" t="s">
        <v>66</v>
      </c>
      <c r="E34" s="94"/>
      <c r="F34" s="94"/>
      <c r="G34" s="94">
        <v>1198.53</v>
      </c>
      <c r="H34" s="95"/>
    </row>
    <row r="35" spans="2:8" x14ac:dyDescent="0.25">
      <c r="B35" s="24"/>
      <c r="C35" s="24">
        <v>3227</v>
      </c>
      <c r="D35" s="23" t="s">
        <v>67</v>
      </c>
      <c r="E35" s="94"/>
      <c r="F35" s="94"/>
      <c r="G35" s="94">
        <v>0</v>
      </c>
      <c r="H35" s="95"/>
    </row>
    <row r="36" spans="2:8" x14ac:dyDescent="0.25">
      <c r="B36" s="24"/>
      <c r="C36" s="24">
        <v>3231</v>
      </c>
      <c r="D36" s="23" t="s">
        <v>70</v>
      </c>
      <c r="E36" s="94"/>
      <c r="F36" s="94"/>
      <c r="G36" s="94">
        <v>1775.99</v>
      </c>
      <c r="H36" s="95"/>
    </row>
    <row r="37" spans="2:8" x14ac:dyDescent="0.25">
      <c r="B37" s="24"/>
      <c r="C37" s="24">
        <v>3232</v>
      </c>
      <c r="D37" s="23" t="s">
        <v>71</v>
      </c>
      <c r="E37" s="94"/>
      <c r="F37" s="94"/>
      <c r="G37" s="94">
        <v>427.19</v>
      </c>
      <c r="H37" s="95"/>
    </row>
    <row r="38" spans="2:8" x14ac:dyDescent="0.25">
      <c r="B38" s="24"/>
      <c r="C38" s="24">
        <v>3233</v>
      </c>
      <c r="D38" s="23" t="s">
        <v>72</v>
      </c>
      <c r="E38" s="94"/>
      <c r="F38" s="94"/>
      <c r="G38" s="94">
        <v>1821.25</v>
      </c>
      <c r="H38" s="95"/>
    </row>
    <row r="39" spans="2:8" x14ac:dyDescent="0.25">
      <c r="B39" s="24"/>
      <c r="C39" s="24">
        <v>3234</v>
      </c>
      <c r="D39" s="23" t="s">
        <v>73</v>
      </c>
      <c r="E39" s="94"/>
      <c r="F39" s="94"/>
      <c r="G39" s="94">
        <v>2768.09</v>
      </c>
      <c r="H39" s="95"/>
    </row>
    <row r="40" spans="2:8" x14ac:dyDescent="0.25">
      <c r="B40" s="24"/>
      <c r="C40" s="24">
        <v>3235</v>
      </c>
      <c r="D40" s="23" t="s">
        <v>149</v>
      </c>
      <c r="E40" s="94"/>
      <c r="F40" s="94"/>
      <c r="G40" s="94">
        <v>4800</v>
      </c>
      <c r="H40" s="95"/>
    </row>
    <row r="41" spans="2:8" x14ac:dyDescent="0.25">
      <c r="B41" s="24"/>
      <c r="C41" s="24">
        <v>3236</v>
      </c>
      <c r="D41" s="23" t="s">
        <v>74</v>
      </c>
      <c r="E41" s="94"/>
      <c r="F41" s="94"/>
      <c r="G41" s="94">
        <v>36.5</v>
      </c>
      <c r="H41" s="95"/>
    </row>
    <row r="42" spans="2:8" x14ac:dyDescent="0.25">
      <c r="B42" s="24"/>
      <c r="C42" s="24">
        <v>3237</v>
      </c>
      <c r="D42" s="23" t="s">
        <v>75</v>
      </c>
      <c r="E42" s="94"/>
      <c r="F42" s="94"/>
      <c r="G42" s="94">
        <v>1374.97</v>
      </c>
      <c r="H42" s="95"/>
    </row>
    <row r="43" spans="2:8" x14ac:dyDescent="0.25">
      <c r="B43" s="24"/>
      <c r="C43" s="24">
        <v>3238</v>
      </c>
      <c r="D43" s="23" t="s">
        <v>76</v>
      </c>
      <c r="E43" s="94"/>
      <c r="F43" s="94"/>
      <c r="G43" s="94">
        <v>168.3</v>
      </c>
      <c r="H43" s="95"/>
    </row>
    <row r="44" spans="2:8" x14ac:dyDescent="0.25">
      <c r="B44" s="24"/>
      <c r="C44" s="24">
        <v>3239</v>
      </c>
      <c r="D44" s="23" t="s">
        <v>77</v>
      </c>
      <c r="E44" s="94"/>
      <c r="F44" s="94"/>
      <c r="G44" s="94">
        <v>594.70000000000005</v>
      </c>
      <c r="H44" s="95"/>
    </row>
    <row r="45" spans="2:8" x14ac:dyDescent="0.25">
      <c r="B45" s="24"/>
      <c r="C45" s="24">
        <v>3291</v>
      </c>
      <c r="D45" s="23" t="s">
        <v>80</v>
      </c>
      <c r="E45" s="94"/>
      <c r="F45" s="94"/>
      <c r="G45" s="94">
        <v>663.53</v>
      </c>
      <c r="H45" s="95"/>
    </row>
    <row r="46" spans="2:8" x14ac:dyDescent="0.25">
      <c r="B46" s="24"/>
      <c r="C46" s="24">
        <v>3292</v>
      </c>
      <c r="D46" s="23" t="s">
        <v>81</v>
      </c>
      <c r="E46" s="94"/>
      <c r="F46" s="94"/>
      <c r="G46" s="94">
        <v>1072</v>
      </c>
      <c r="H46" s="95"/>
    </row>
    <row r="47" spans="2:8" x14ac:dyDescent="0.25">
      <c r="B47" s="24"/>
      <c r="C47" s="24">
        <v>3295</v>
      </c>
      <c r="D47" s="23" t="s">
        <v>82</v>
      </c>
      <c r="E47" s="94"/>
      <c r="F47" s="94"/>
      <c r="G47" s="94">
        <v>1300.0999999999999</v>
      </c>
      <c r="H47" s="95"/>
    </row>
    <row r="48" spans="2:8" x14ac:dyDescent="0.25">
      <c r="B48" s="24"/>
      <c r="C48" s="24">
        <v>3299</v>
      </c>
      <c r="D48" s="23" t="s">
        <v>79</v>
      </c>
      <c r="E48" s="94"/>
      <c r="F48" s="94"/>
      <c r="G48" s="94">
        <v>309.49</v>
      </c>
      <c r="H48" s="95"/>
    </row>
    <row r="49" spans="2:8" x14ac:dyDescent="0.25">
      <c r="B49" s="20">
        <v>34</v>
      </c>
      <c r="C49" s="19"/>
      <c r="D49" s="20" t="s">
        <v>83</v>
      </c>
      <c r="E49" s="92">
        <v>1020</v>
      </c>
      <c r="F49" s="92">
        <v>1020</v>
      </c>
      <c r="G49" s="92">
        <f t="shared" ref="G49" si="1">SUM(G50:G52)</f>
        <v>343.26</v>
      </c>
      <c r="H49" s="93">
        <f>G49/F49*100</f>
        <v>33.652941176470584</v>
      </c>
    </row>
    <row r="50" spans="2:8" x14ac:dyDescent="0.25">
      <c r="B50" s="24"/>
      <c r="C50" s="24">
        <v>3431</v>
      </c>
      <c r="D50" s="23" t="s">
        <v>86</v>
      </c>
      <c r="E50" s="94"/>
      <c r="F50" s="94"/>
      <c r="G50" s="94">
        <v>332.43</v>
      </c>
      <c r="H50" s="95"/>
    </row>
    <row r="51" spans="2:8" x14ac:dyDescent="0.25">
      <c r="B51" s="24"/>
      <c r="C51" s="24">
        <v>3433</v>
      </c>
      <c r="D51" s="23" t="s">
        <v>87</v>
      </c>
      <c r="E51" s="94"/>
      <c r="F51" s="94"/>
      <c r="G51" s="94">
        <v>0.87</v>
      </c>
      <c r="H51" s="95"/>
    </row>
    <row r="52" spans="2:8" x14ac:dyDescent="0.25">
      <c r="B52" s="24"/>
      <c r="C52" s="24">
        <v>3434</v>
      </c>
      <c r="D52" s="23" t="s">
        <v>88</v>
      </c>
      <c r="E52" s="94"/>
      <c r="F52" s="94"/>
      <c r="G52" s="94">
        <v>9.9600000000000009</v>
      </c>
      <c r="H52" s="95"/>
    </row>
    <row r="53" spans="2:8" x14ac:dyDescent="0.25">
      <c r="B53" s="20">
        <v>37</v>
      </c>
      <c r="C53" s="19"/>
      <c r="D53" s="20" t="s">
        <v>89</v>
      </c>
      <c r="E53" s="92">
        <v>18120</v>
      </c>
      <c r="F53" s="92">
        <v>18120</v>
      </c>
      <c r="G53" s="92">
        <f t="shared" ref="G53" si="2">G54+G55</f>
        <v>7767.2099999999991</v>
      </c>
      <c r="H53" s="93">
        <f>G53/F53*100</f>
        <v>42.865397350993376</v>
      </c>
    </row>
    <row r="54" spans="2:8" x14ac:dyDescent="0.25">
      <c r="B54" s="24"/>
      <c r="C54" s="24">
        <v>3721</v>
      </c>
      <c r="D54" s="23" t="s">
        <v>91</v>
      </c>
      <c r="E54" s="94"/>
      <c r="F54" s="94"/>
      <c r="G54" s="94">
        <v>5773.61</v>
      </c>
      <c r="H54" s="95"/>
    </row>
    <row r="55" spans="2:8" x14ac:dyDescent="0.25">
      <c r="B55" s="24"/>
      <c r="C55" s="24">
        <v>3722</v>
      </c>
      <c r="D55" s="23" t="s">
        <v>92</v>
      </c>
      <c r="E55" s="94"/>
      <c r="F55" s="94"/>
      <c r="G55" s="94">
        <v>1993.6</v>
      </c>
      <c r="H55" s="95"/>
    </row>
    <row r="56" spans="2:8" ht="15.75" x14ac:dyDescent="0.25">
      <c r="B56" s="156" t="s">
        <v>143</v>
      </c>
      <c r="C56" s="156"/>
      <c r="D56" s="156"/>
      <c r="E56" s="156"/>
      <c r="F56" s="156"/>
      <c r="G56" s="156"/>
      <c r="H56" s="156"/>
    </row>
    <row r="57" spans="2:8" ht="15.75" x14ac:dyDescent="0.25">
      <c r="B57" s="156" t="s">
        <v>121</v>
      </c>
      <c r="C57" s="156"/>
      <c r="D57" s="156"/>
      <c r="E57" s="156"/>
      <c r="F57" s="156"/>
      <c r="G57" s="156"/>
      <c r="H57" s="156"/>
    </row>
    <row r="58" spans="2:8" ht="15.75" x14ac:dyDescent="0.25">
      <c r="B58" s="157" t="s">
        <v>123</v>
      </c>
      <c r="C58" s="158"/>
      <c r="D58" s="158"/>
      <c r="E58" s="158"/>
      <c r="F58" s="158"/>
      <c r="G58" s="158"/>
      <c r="H58" s="159"/>
    </row>
    <row r="59" spans="2:8" ht="15.75" x14ac:dyDescent="0.25">
      <c r="B59" s="17">
        <v>6</v>
      </c>
      <c r="C59" s="17"/>
      <c r="D59" s="29" t="s">
        <v>32</v>
      </c>
      <c r="E59" s="89">
        <f>E60</f>
        <v>1500</v>
      </c>
      <c r="F59" s="89">
        <f t="shared" ref="F59:G59" si="3">F60</f>
        <v>1500</v>
      </c>
      <c r="G59" s="89">
        <f t="shared" si="3"/>
        <v>634.62</v>
      </c>
      <c r="H59" s="93">
        <f>G59/F59*100</f>
        <v>42.308</v>
      </c>
    </row>
    <row r="60" spans="2:8" ht="28.5" x14ac:dyDescent="0.25">
      <c r="B60" s="90">
        <v>65</v>
      </c>
      <c r="C60" s="91"/>
      <c r="D60" s="90" t="s">
        <v>118</v>
      </c>
      <c r="E60" s="92">
        <v>1500</v>
      </c>
      <c r="F60" s="92">
        <v>1500</v>
      </c>
      <c r="G60" s="92">
        <f t="shared" ref="G60" si="4">G61</f>
        <v>634.62</v>
      </c>
      <c r="H60" s="93">
        <f>G60/F60*100</f>
        <v>42.308</v>
      </c>
    </row>
    <row r="61" spans="2:8" x14ac:dyDescent="0.25">
      <c r="B61" s="22"/>
      <c r="C61" s="32">
        <v>6526</v>
      </c>
      <c r="D61" s="32" t="s">
        <v>39</v>
      </c>
      <c r="E61" s="94"/>
      <c r="F61" s="94"/>
      <c r="G61" s="94">
        <v>634.62</v>
      </c>
      <c r="H61" s="93"/>
    </row>
    <row r="62" spans="2:8" ht="15.75" x14ac:dyDescent="0.25">
      <c r="B62" s="19">
        <v>3</v>
      </c>
      <c r="C62" s="31"/>
      <c r="D62" s="29" t="s">
        <v>47</v>
      </c>
      <c r="E62" s="92">
        <f>E63+E65</f>
        <v>1500</v>
      </c>
      <c r="F62" s="92">
        <f>F63+F65</f>
        <v>1500</v>
      </c>
      <c r="G62" s="119">
        <f>G63+G65</f>
        <v>634.62</v>
      </c>
      <c r="H62" s="93"/>
    </row>
    <row r="63" spans="2:8" x14ac:dyDescent="0.25">
      <c r="B63" s="21">
        <v>36</v>
      </c>
      <c r="C63" s="22"/>
      <c r="D63" s="21" t="s">
        <v>138</v>
      </c>
      <c r="E63" s="92">
        <f>E64</f>
        <v>0</v>
      </c>
      <c r="F63" s="92">
        <f>F64</f>
        <v>0</v>
      </c>
      <c r="G63" s="92">
        <f>G64</f>
        <v>634.62</v>
      </c>
      <c r="H63" s="93" t="e">
        <f t="shared" ref="H63:H65" si="5">G63/F63*100</f>
        <v>#DIV/0!</v>
      </c>
    </row>
    <row r="64" spans="2:8" x14ac:dyDescent="0.25">
      <c r="B64" s="24"/>
      <c r="C64" s="24">
        <v>3691</v>
      </c>
      <c r="D64" s="23" t="s">
        <v>139</v>
      </c>
      <c r="E64" s="94"/>
      <c r="F64" s="94"/>
      <c r="G64" s="94">
        <v>634.62</v>
      </c>
      <c r="H64" s="93"/>
    </row>
    <row r="65" spans="2:8" x14ac:dyDescent="0.25">
      <c r="B65" s="19">
        <v>37</v>
      </c>
      <c r="C65" s="31"/>
      <c r="D65" s="20" t="s">
        <v>89</v>
      </c>
      <c r="E65" s="92">
        <v>1500</v>
      </c>
      <c r="F65" s="92">
        <v>1500</v>
      </c>
      <c r="G65" s="92">
        <v>0</v>
      </c>
      <c r="H65" s="93">
        <f t="shared" si="5"/>
        <v>0</v>
      </c>
    </row>
    <row r="66" spans="2:8" ht="15.75" x14ac:dyDescent="0.25">
      <c r="B66" s="156" t="s">
        <v>143</v>
      </c>
      <c r="C66" s="156"/>
      <c r="D66" s="156"/>
      <c r="E66" s="156"/>
      <c r="F66" s="156"/>
      <c r="G66" s="156"/>
      <c r="H66" s="156"/>
    </row>
    <row r="67" spans="2:8" ht="15.75" x14ac:dyDescent="0.25">
      <c r="B67" s="156" t="s">
        <v>146</v>
      </c>
      <c r="C67" s="156"/>
      <c r="D67" s="156"/>
      <c r="E67" s="156"/>
      <c r="F67" s="156"/>
      <c r="G67" s="156"/>
      <c r="H67" s="156"/>
    </row>
    <row r="68" spans="2:8" ht="15.75" x14ac:dyDescent="0.25">
      <c r="B68" s="157" t="s">
        <v>124</v>
      </c>
      <c r="C68" s="158"/>
      <c r="D68" s="158"/>
      <c r="E68" s="158"/>
      <c r="F68" s="158"/>
      <c r="G68" s="158"/>
      <c r="H68" s="159"/>
    </row>
    <row r="69" spans="2:8" ht="15.75" x14ac:dyDescent="0.25">
      <c r="B69" s="17">
        <v>6</v>
      </c>
      <c r="C69" s="29"/>
      <c r="D69" s="29" t="s">
        <v>32</v>
      </c>
      <c r="E69" s="97">
        <f>E70</f>
        <v>11735</v>
      </c>
      <c r="F69" s="97">
        <f>F70</f>
        <v>11735</v>
      </c>
      <c r="G69" s="97">
        <f>G70</f>
        <v>0</v>
      </c>
      <c r="H69" s="88">
        <f>G69/F69*100</f>
        <v>0</v>
      </c>
    </row>
    <row r="70" spans="2:8" ht="28.5" x14ac:dyDescent="0.25">
      <c r="B70" s="30">
        <v>63</v>
      </c>
      <c r="C70" s="98"/>
      <c r="D70" s="30" t="s">
        <v>119</v>
      </c>
      <c r="E70" s="99">
        <v>11735</v>
      </c>
      <c r="F70" s="99">
        <v>11735</v>
      </c>
      <c r="G70" s="99">
        <f t="shared" ref="G70" si="6">G71</f>
        <v>0</v>
      </c>
      <c r="H70" s="88">
        <f>G70/F70*100</f>
        <v>0</v>
      </c>
    </row>
    <row r="71" spans="2:8" x14ac:dyDescent="0.25">
      <c r="B71" s="100"/>
      <c r="C71" s="24">
        <v>6341</v>
      </c>
      <c r="D71" s="32" t="s">
        <v>35</v>
      </c>
      <c r="E71" s="101"/>
      <c r="F71" s="101"/>
      <c r="G71" s="101">
        <v>0</v>
      </c>
      <c r="H71" s="95"/>
    </row>
    <row r="72" spans="2:8" ht="15.75" x14ac:dyDescent="0.25">
      <c r="B72" s="17">
        <v>3</v>
      </c>
      <c r="C72" s="17"/>
      <c r="D72" s="29" t="s">
        <v>47</v>
      </c>
      <c r="E72" s="89">
        <f>E73+E76</f>
        <v>11735</v>
      </c>
      <c r="F72" s="89">
        <f>E72</f>
        <v>11735</v>
      </c>
      <c r="G72" s="89">
        <f>G73+G76</f>
        <v>0</v>
      </c>
      <c r="H72" s="88">
        <f>G72/F72*100</f>
        <v>0</v>
      </c>
    </row>
    <row r="73" spans="2:8" x14ac:dyDescent="0.25">
      <c r="B73" s="20">
        <v>31</v>
      </c>
      <c r="C73" s="98"/>
      <c r="D73" s="20" t="s">
        <v>3</v>
      </c>
      <c r="E73" s="92">
        <v>11100</v>
      </c>
      <c r="F73" s="92">
        <f>E73</f>
        <v>11100</v>
      </c>
      <c r="G73" s="92">
        <f>G74+G75</f>
        <v>0</v>
      </c>
      <c r="H73" s="93">
        <f>G73/F73*100</f>
        <v>0</v>
      </c>
    </row>
    <row r="74" spans="2:8" x14ac:dyDescent="0.25">
      <c r="B74" s="23"/>
      <c r="C74" s="24">
        <v>3111</v>
      </c>
      <c r="D74" s="23" t="s">
        <v>17</v>
      </c>
      <c r="E74" s="94"/>
      <c r="F74" s="94"/>
      <c r="G74" s="94">
        <v>0</v>
      </c>
      <c r="H74" s="95"/>
    </row>
    <row r="75" spans="2:8" x14ac:dyDescent="0.25">
      <c r="B75" s="23"/>
      <c r="C75" s="24">
        <v>3132</v>
      </c>
      <c r="D75" s="23" t="s">
        <v>56</v>
      </c>
      <c r="E75" s="94"/>
      <c r="F75" s="94"/>
      <c r="G75" s="94">
        <v>0</v>
      </c>
      <c r="H75" s="95"/>
    </row>
    <row r="76" spans="2:8" x14ac:dyDescent="0.25">
      <c r="B76" s="19">
        <v>32</v>
      </c>
      <c r="C76" s="98"/>
      <c r="D76" s="20" t="s">
        <v>8</v>
      </c>
      <c r="E76" s="92">
        <v>635</v>
      </c>
      <c r="F76" s="92">
        <v>635</v>
      </c>
      <c r="G76" s="92">
        <f>G77</f>
        <v>0</v>
      </c>
      <c r="H76" s="93">
        <f>G76/F76*100</f>
        <v>0</v>
      </c>
    </row>
    <row r="77" spans="2:8" x14ac:dyDescent="0.25">
      <c r="B77" s="102"/>
      <c r="C77" s="24">
        <v>3212</v>
      </c>
      <c r="D77" s="23" t="s">
        <v>58</v>
      </c>
      <c r="E77" s="94"/>
      <c r="F77" s="94"/>
      <c r="G77" s="94">
        <v>0</v>
      </c>
      <c r="H77" s="95"/>
    </row>
    <row r="78" spans="2:8" ht="15.75" x14ac:dyDescent="0.25">
      <c r="B78" s="156" t="s">
        <v>143</v>
      </c>
      <c r="C78" s="156"/>
      <c r="D78" s="156"/>
      <c r="E78" s="156"/>
      <c r="F78" s="156"/>
      <c r="G78" s="156"/>
      <c r="H78" s="156"/>
    </row>
    <row r="79" spans="2:8" ht="15.75" x14ac:dyDescent="0.25">
      <c r="B79" s="156" t="s">
        <v>146</v>
      </c>
      <c r="C79" s="156"/>
      <c r="D79" s="156"/>
      <c r="E79" s="156"/>
      <c r="F79" s="156"/>
      <c r="G79" s="156"/>
      <c r="H79" s="156"/>
    </row>
    <row r="80" spans="2:8" ht="15.75" x14ac:dyDescent="0.25">
      <c r="B80" s="157" t="s">
        <v>125</v>
      </c>
      <c r="C80" s="158"/>
      <c r="D80" s="158"/>
      <c r="E80" s="158"/>
      <c r="F80" s="158"/>
      <c r="G80" s="158"/>
      <c r="H80" s="159"/>
    </row>
    <row r="81" spans="2:8" ht="15.75" x14ac:dyDescent="0.25">
      <c r="B81" s="17">
        <v>6</v>
      </c>
      <c r="C81" s="29"/>
      <c r="D81" s="29" t="s">
        <v>32</v>
      </c>
      <c r="E81" s="97">
        <f>E82</f>
        <v>14000</v>
      </c>
      <c r="F81" s="97">
        <f t="shared" ref="F81:G81" si="7">F82</f>
        <v>14000</v>
      </c>
      <c r="G81" s="97">
        <f t="shared" si="7"/>
        <v>6706</v>
      </c>
      <c r="H81" s="88">
        <f>G81/F81*100</f>
        <v>47.9</v>
      </c>
    </row>
    <row r="82" spans="2:8" ht="28.5" x14ac:dyDescent="0.25">
      <c r="B82" s="19">
        <v>66</v>
      </c>
      <c r="C82" s="98"/>
      <c r="D82" s="30" t="s">
        <v>40</v>
      </c>
      <c r="E82" s="92">
        <v>14000</v>
      </c>
      <c r="F82" s="92">
        <v>14000</v>
      </c>
      <c r="G82" s="92">
        <f t="shared" ref="G82" si="8">G83</f>
        <v>6706</v>
      </c>
      <c r="H82" s="88">
        <f t="shared" ref="H82:H84" si="9">G82/F82*100</f>
        <v>47.9</v>
      </c>
    </row>
    <row r="83" spans="2:8" ht="15.75" x14ac:dyDescent="0.25">
      <c r="B83" s="24"/>
      <c r="C83" s="24">
        <v>6631</v>
      </c>
      <c r="D83" s="32" t="s">
        <v>42</v>
      </c>
      <c r="E83" s="94"/>
      <c r="F83" s="94"/>
      <c r="G83" s="94">
        <v>6706</v>
      </c>
      <c r="H83" s="88"/>
    </row>
    <row r="84" spans="2:8" ht="15.75" x14ac:dyDescent="0.25">
      <c r="B84" s="17">
        <v>3</v>
      </c>
      <c r="C84" s="17"/>
      <c r="D84" s="29" t="s">
        <v>47</v>
      </c>
      <c r="E84" s="89">
        <f>E85+E89</f>
        <v>5200</v>
      </c>
      <c r="F84" s="89">
        <f>F85+F89</f>
        <v>5200</v>
      </c>
      <c r="G84" s="89">
        <f>G85+G89</f>
        <v>283.64</v>
      </c>
      <c r="H84" s="88">
        <f t="shared" si="9"/>
        <v>5.4546153846153844</v>
      </c>
    </row>
    <row r="85" spans="2:8" ht="15.75" x14ac:dyDescent="0.25">
      <c r="B85" s="19">
        <v>32</v>
      </c>
      <c r="C85" s="98"/>
      <c r="D85" s="20" t="s">
        <v>8</v>
      </c>
      <c r="E85" s="89">
        <v>0</v>
      </c>
      <c r="F85" s="89">
        <v>0</v>
      </c>
      <c r="G85" s="89">
        <f>G88+G86+G87</f>
        <v>137</v>
      </c>
      <c r="H85" s="88" t="e">
        <f>G85/F85*100</f>
        <v>#DIV/0!</v>
      </c>
    </row>
    <row r="86" spans="2:8" x14ac:dyDescent="0.25">
      <c r="B86" s="19"/>
      <c r="C86" s="102" t="s">
        <v>156</v>
      </c>
      <c r="D86" s="23" t="s">
        <v>63</v>
      </c>
      <c r="E86" s="94"/>
      <c r="F86" s="94"/>
      <c r="G86" s="94">
        <v>68</v>
      </c>
      <c r="H86" s="95"/>
    </row>
    <row r="87" spans="2:8" x14ac:dyDescent="0.25">
      <c r="B87" s="19"/>
      <c r="C87" s="102" t="s">
        <v>157</v>
      </c>
      <c r="D87" s="23" t="s">
        <v>77</v>
      </c>
      <c r="E87" s="94"/>
      <c r="F87" s="94"/>
      <c r="G87" s="94">
        <v>16</v>
      </c>
      <c r="H87" s="95"/>
    </row>
    <row r="88" spans="2:8" ht="15.75" x14ac:dyDescent="0.25">
      <c r="B88" s="17"/>
      <c r="C88" s="24">
        <v>3299</v>
      </c>
      <c r="D88" s="32" t="s">
        <v>79</v>
      </c>
      <c r="E88" s="94"/>
      <c r="F88" s="94"/>
      <c r="G88" s="94">
        <v>53</v>
      </c>
      <c r="H88" s="95"/>
    </row>
    <row r="89" spans="2:8" x14ac:dyDescent="0.25">
      <c r="B89" s="20">
        <v>37</v>
      </c>
      <c r="C89" s="19"/>
      <c r="D89" s="20" t="s">
        <v>89</v>
      </c>
      <c r="E89" s="92">
        <v>5200</v>
      </c>
      <c r="F89" s="92">
        <v>5200</v>
      </c>
      <c r="G89" s="92">
        <f>G90+G91</f>
        <v>146.63999999999999</v>
      </c>
      <c r="H89" s="93">
        <f>G89/F89*100</f>
        <v>2.8199999999999994</v>
      </c>
    </row>
    <row r="90" spans="2:8" x14ac:dyDescent="0.25">
      <c r="B90" s="24"/>
      <c r="C90" s="24">
        <v>3721</v>
      </c>
      <c r="D90" s="23" t="s">
        <v>91</v>
      </c>
      <c r="E90" s="94"/>
      <c r="F90" s="94"/>
      <c r="G90" s="94">
        <v>146.63999999999999</v>
      </c>
      <c r="H90" s="95"/>
    </row>
    <row r="91" spans="2:8" x14ac:dyDescent="0.25">
      <c r="B91" s="24"/>
      <c r="C91" s="24">
        <v>3722</v>
      </c>
      <c r="D91" s="23" t="s">
        <v>92</v>
      </c>
      <c r="E91" s="94"/>
      <c r="F91" s="94"/>
      <c r="G91" s="94">
        <v>0</v>
      </c>
      <c r="H91" s="95"/>
    </row>
    <row r="92" spans="2:8" ht="15.75" x14ac:dyDescent="0.25">
      <c r="B92" s="17">
        <v>4</v>
      </c>
      <c r="C92" s="17"/>
      <c r="D92" s="25" t="s">
        <v>4</v>
      </c>
      <c r="E92" s="89">
        <f>E93</f>
        <v>8800</v>
      </c>
      <c r="F92" s="89">
        <f>F93</f>
        <v>8800</v>
      </c>
      <c r="G92" s="89">
        <f>G93</f>
        <v>0</v>
      </c>
      <c r="H92" s="88">
        <f>G92/F92*100</f>
        <v>0</v>
      </c>
    </row>
    <row r="93" spans="2:8" ht="28.5" x14ac:dyDescent="0.25">
      <c r="B93" s="19">
        <v>42</v>
      </c>
      <c r="C93" s="98"/>
      <c r="D93" s="26" t="s">
        <v>93</v>
      </c>
      <c r="E93" s="92">
        <v>8800</v>
      </c>
      <c r="F93" s="92">
        <v>8800</v>
      </c>
      <c r="G93" s="92">
        <f>G94+G95</f>
        <v>0</v>
      </c>
      <c r="H93" s="93">
        <f>G93/F93*100</f>
        <v>0</v>
      </c>
    </row>
    <row r="94" spans="2:8" x14ac:dyDescent="0.25">
      <c r="B94" s="102"/>
      <c r="C94" s="24">
        <v>4227</v>
      </c>
      <c r="D94" s="28" t="s">
        <v>96</v>
      </c>
      <c r="E94" s="94"/>
      <c r="F94" s="94"/>
      <c r="G94" s="94">
        <v>0</v>
      </c>
      <c r="H94" s="95"/>
    </row>
    <row r="95" spans="2:8" hidden="1" x14ac:dyDescent="0.25">
      <c r="B95" s="102"/>
      <c r="C95" s="24"/>
      <c r="D95" s="28"/>
      <c r="E95" s="94"/>
      <c r="F95" s="94"/>
      <c r="G95" s="94"/>
      <c r="H95" s="95"/>
    </row>
    <row r="96" spans="2:8" ht="15.75" x14ac:dyDescent="0.25">
      <c r="B96" s="156" t="s">
        <v>143</v>
      </c>
      <c r="C96" s="156"/>
      <c r="D96" s="156"/>
      <c r="E96" s="156"/>
      <c r="F96" s="156"/>
      <c r="G96" s="156"/>
      <c r="H96" s="156"/>
    </row>
    <row r="97" spans="2:8" ht="15.75" x14ac:dyDescent="0.25">
      <c r="B97" s="156" t="s">
        <v>126</v>
      </c>
      <c r="C97" s="156"/>
      <c r="D97" s="156"/>
      <c r="E97" s="156"/>
      <c r="F97" s="156"/>
      <c r="G97" s="156"/>
      <c r="H97" s="156"/>
    </row>
    <row r="98" spans="2:8" ht="15.75" x14ac:dyDescent="0.25">
      <c r="B98" s="157" t="s">
        <v>128</v>
      </c>
      <c r="C98" s="158"/>
      <c r="D98" s="158"/>
      <c r="E98" s="158"/>
      <c r="F98" s="158"/>
      <c r="G98" s="158"/>
      <c r="H98" s="159"/>
    </row>
    <row r="99" spans="2:8" ht="15.75" x14ac:dyDescent="0.25">
      <c r="B99" s="17">
        <v>6</v>
      </c>
      <c r="C99" s="17"/>
      <c r="D99" s="29" t="s">
        <v>32</v>
      </c>
      <c r="E99" s="89">
        <f t="shared" ref="E99:G100" si="10">E100</f>
        <v>0</v>
      </c>
      <c r="F99" s="89">
        <v>0</v>
      </c>
      <c r="G99" s="89">
        <f t="shared" si="10"/>
        <v>4299.54</v>
      </c>
      <c r="H99" s="88" t="e">
        <f>G99/F99*100</f>
        <v>#DIV/0!</v>
      </c>
    </row>
    <row r="100" spans="2:8" ht="28.5" x14ac:dyDescent="0.25">
      <c r="B100" s="19">
        <v>67</v>
      </c>
      <c r="C100" s="30"/>
      <c r="D100" s="30" t="s">
        <v>141</v>
      </c>
      <c r="E100" s="92">
        <v>0</v>
      </c>
      <c r="F100" s="92">
        <v>0</v>
      </c>
      <c r="G100" s="92">
        <f t="shared" si="10"/>
        <v>4299.54</v>
      </c>
      <c r="H100" s="88" t="e">
        <f t="shared" ref="H100:H103" si="11">G100/F100*100</f>
        <v>#DIV/0!</v>
      </c>
    </row>
    <row r="101" spans="2:8" ht="15.75" x14ac:dyDescent="0.25">
      <c r="B101" s="22"/>
      <c r="C101" s="32">
        <v>6711</v>
      </c>
      <c r="D101" s="32" t="s">
        <v>45</v>
      </c>
      <c r="E101" s="94"/>
      <c r="F101" s="94"/>
      <c r="G101" s="94">
        <v>4299.54</v>
      </c>
      <c r="H101" s="88"/>
    </row>
    <row r="102" spans="2:8" ht="15.75" x14ac:dyDescent="0.25">
      <c r="B102" s="17">
        <v>3</v>
      </c>
      <c r="C102" s="17"/>
      <c r="D102" s="29" t="s">
        <v>47</v>
      </c>
      <c r="E102" s="89">
        <f>E103+E107</f>
        <v>0</v>
      </c>
      <c r="F102" s="89">
        <v>0</v>
      </c>
      <c r="G102" s="89">
        <f>G103+G107</f>
        <v>0</v>
      </c>
      <c r="H102" s="88" t="e">
        <f t="shared" si="11"/>
        <v>#DIV/0!</v>
      </c>
    </row>
    <row r="103" spans="2:8" ht="15.75" x14ac:dyDescent="0.25">
      <c r="B103" s="20">
        <v>31</v>
      </c>
      <c r="C103" s="98"/>
      <c r="D103" s="20" t="s">
        <v>3</v>
      </c>
      <c r="E103" s="92">
        <v>0</v>
      </c>
      <c r="F103" s="92">
        <v>0</v>
      </c>
      <c r="G103" s="92">
        <f>G104+G106+G105</f>
        <v>0</v>
      </c>
      <c r="H103" s="88" t="e">
        <f t="shared" si="11"/>
        <v>#DIV/0!</v>
      </c>
    </row>
    <row r="104" spans="2:8" ht="15.75" x14ac:dyDescent="0.25">
      <c r="B104" s="23"/>
      <c r="C104" s="24">
        <v>3111</v>
      </c>
      <c r="D104" s="23" t="s">
        <v>17</v>
      </c>
      <c r="E104" s="94"/>
      <c r="F104" s="94"/>
      <c r="G104" s="94">
        <v>0</v>
      </c>
      <c r="H104" s="88"/>
    </row>
    <row r="105" spans="2:8" ht="15.75" x14ac:dyDescent="0.25">
      <c r="B105" s="24"/>
      <c r="C105" s="24">
        <v>3114</v>
      </c>
      <c r="D105" s="23" t="s">
        <v>51</v>
      </c>
      <c r="E105" s="94"/>
      <c r="F105" s="94"/>
      <c r="G105" s="94">
        <v>0</v>
      </c>
      <c r="H105" s="88"/>
    </row>
    <row r="106" spans="2:8" ht="15.75" x14ac:dyDescent="0.25">
      <c r="B106" s="23"/>
      <c r="C106" s="24">
        <v>3132</v>
      </c>
      <c r="D106" s="23" t="s">
        <v>56</v>
      </c>
      <c r="E106" s="94"/>
      <c r="F106" s="94"/>
      <c r="G106" s="94">
        <v>0</v>
      </c>
      <c r="H106" s="88"/>
    </row>
    <row r="107" spans="2:8" ht="15.75" x14ac:dyDescent="0.25">
      <c r="B107" s="19">
        <v>32</v>
      </c>
      <c r="C107" s="98"/>
      <c r="D107" s="20" t="s">
        <v>8</v>
      </c>
      <c r="E107" s="92">
        <v>0</v>
      </c>
      <c r="F107" s="92">
        <v>0</v>
      </c>
      <c r="G107" s="92">
        <f>G108</f>
        <v>0</v>
      </c>
      <c r="H107" s="88" t="e">
        <f>G107/F107*100</f>
        <v>#DIV/0!</v>
      </c>
    </row>
    <row r="108" spans="2:8" ht="15.75" x14ac:dyDescent="0.25">
      <c r="B108" s="102"/>
      <c r="C108" s="24">
        <v>3212</v>
      </c>
      <c r="D108" s="23" t="s">
        <v>58</v>
      </c>
      <c r="E108" s="94"/>
      <c r="F108" s="94"/>
      <c r="G108" s="94">
        <v>0</v>
      </c>
      <c r="H108" s="88"/>
    </row>
  </sheetData>
  <mergeCells count="24">
    <mergeCell ref="B97:H97"/>
    <mergeCell ref="B98:H98"/>
    <mergeCell ref="B58:H58"/>
    <mergeCell ref="B80:H80"/>
    <mergeCell ref="B96:H96"/>
    <mergeCell ref="B66:H66"/>
    <mergeCell ref="B78:H78"/>
    <mergeCell ref="B79:H79"/>
    <mergeCell ref="B4:H4"/>
    <mergeCell ref="B6:D6"/>
    <mergeCell ref="B7:D7"/>
    <mergeCell ref="B2:H2"/>
    <mergeCell ref="B11:D11"/>
    <mergeCell ref="B8:H8"/>
    <mergeCell ref="B9:H9"/>
    <mergeCell ref="B10:H10"/>
    <mergeCell ref="B12:D12"/>
    <mergeCell ref="B13:H13"/>
    <mergeCell ref="B15:H15"/>
    <mergeCell ref="B67:H67"/>
    <mergeCell ref="B68:H68"/>
    <mergeCell ref="B14:H14"/>
    <mergeCell ref="B56:H56"/>
    <mergeCell ref="B57:H57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2</vt:i4>
      </vt:variant>
    </vt:vector>
  </HeadingPairs>
  <TitlesOfParts>
    <vt:vector size="8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Martin Topalović</cp:lastModifiedBy>
  <cp:lastPrinted>2026-07-14T11:12:14Z</cp:lastPrinted>
  <dcterms:created xsi:type="dcterms:W3CDTF">2022-08-12T12:51:27Z</dcterms:created>
  <dcterms:modified xsi:type="dcterms:W3CDTF">2026-07-15T09:42:03Z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